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500" windowHeight="11520" tabRatio="897"/>
  </bookViews>
  <sheets>
    <sheet name="Kesif Cetveli" sheetId="13" r:id="rId1"/>
    <sheet name="15.120.1005" sheetId="18" r:id="rId2"/>
    <sheet name="15.125.1008" sheetId="19" r:id="rId3"/>
    <sheet name="15.150.1005 " sheetId="10" r:id="rId4"/>
    <sheet name="15.180.1003 " sheetId="21" r:id="rId5"/>
    <sheet name="15.160.1001" sheetId="12" r:id="rId6"/>
    <sheet name="15.160.1003 - 15.160.1004 " sheetId="11" r:id="rId7"/>
    <sheet name="15.205.1004-PA-1" sheetId="16" r:id="rId8"/>
    <sheet name="15.205.1004-PA-2" sheetId="17" r:id="rId9"/>
    <sheet name="ÖZEL POZ-01" sheetId="22" r:id="rId10"/>
    <sheet name="15.325.1007" sheetId="26" r:id="rId11"/>
    <sheet name="15.320.1001" sheetId="27" r:id="rId12"/>
    <sheet name="15.305.1215" sheetId="28" r:id="rId13"/>
  </sheets>
  <externalReferences>
    <externalReference r:id="rId14"/>
    <externalReference r:id="rId15"/>
    <externalReference r:id="rId16"/>
    <externalReference r:id="rId17"/>
    <externalReference r:id="rId18"/>
    <externalReference r:id="rId19"/>
    <externalReference r:id="rId20"/>
  </externalReferences>
  <definedNames>
    <definedName name="__123Graph_A" hidden="1">'[1]TABLO-3'!$B$4:$B$4</definedName>
    <definedName name="__123Graph_B" hidden="1">'[1]TABLO-3'!$B$5:$B$5</definedName>
    <definedName name="__123Graph_C" hidden="1">'[1]TABLO-3'!$B$6:$B$6</definedName>
    <definedName name="__123Graph_D" hidden="1">'[1]TABLO-3'!$B$7:$B$7</definedName>
    <definedName name="__123Graph_E" hidden="1">'[1]TABLO-3'!$B$8:$B$8</definedName>
    <definedName name="__123Graph_X" hidden="1">'[1]TABLO-3'!$A$4:$A$8</definedName>
    <definedName name="_bor10" localSheetId="5">'[2]boru menfez kazı'!#REF!</definedName>
    <definedName name="_bor10" localSheetId="7">'[2]boru menfez kazı'!#REF!</definedName>
    <definedName name="_bor10" localSheetId="8">'[2]boru menfez kazı'!#REF!</definedName>
    <definedName name="_bor10" localSheetId="9">'[2]boru menfez kazı'!#REF!</definedName>
    <definedName name="_bor10">'[2]boru menfez kazı'!#REF!</definedName>
    <definedName name="_CAL1" localSheetId="5">'[2]boru menfez kazı'!#REF!</definedName>
    <definedName name="_CAL1" localSheetId="7">'[2]boru menfez kazı'!#REF!</definedName>
    <definedName name="_CAL1" localSheetId="8">'[2]boru menfez kazı'!#REF!</definedName>
    <definedName name="_CAL1" localSheetId="9">'[2]boru menfez kazı'!#REF!</definedName>
    <definedName name="_CAL1">'[2]boru menfez kazı'!#REF!</definedName>
    <definedName name="_CAL2" localSheetId="5">'[2]boru menfez kazı'!#REF!</definedName>
    <definedName name="_CAL2" localSheetId="7">'[2]boru menfez kazı'!#REF!</definedName>
    <definedName name="_CAL2" localSheetId="8">'[2]boru menfez kazı'!#REF!</definedName>
    <definedName name="_CAL2" localSheetId="9">'[2]boru menfez kazı'!#REF!</definedName>
    <definedName name="_CAL2">'[2]boru menfez kazı'!#REF!</definedName>
    <definedName name="_CAL3" localSheetId="5">'[2]boru menfez kazı'!#REF!</definedName>
    <definedName name="_CAL3" localSheetId="7">'[2]boru menfez kazı'!#REF!</definedName>
    <definedName name="_CAL3" localSheetId="8">'[2]boru menfez kazı'!#REF!</definedName>
    <definedName name="_CAL3" localSheetId="9">'[2]boru menfez kazı'!#REF!</definedName>
    <definedName name="_CAL3">'[2]boru menfez kazı'!#REF!</definedName>
    <definedName name="_cal4" localSheetId="5">'[2]boru menfez kazı'!#REF!</definedName>
    <definedName name="_cal4" localSheetId="7">'[2]boru menfez kazı'!#REF!</definedName>
    <definedName name="_cal4" localSheetId="8">'[2]boru menfez kazı'!#REF!</definedName>
    <definedName name="_cal4" localSheetId="9">'[2]boru menfez kazı'!#REF!</definedName>
    <definedName name="_cal4">'[2]boru menfez kazı'!#REF!</definedName>
    <definedName name="_cal5" localSheetId="5">'[2]boru menfez kazı'!#REF!</definedName>
    <definedName name="_cal5" localSheetId="7">'[2]boru menfez kazı'!#REF!</definedName>
    <definedName name="_cal5" localSheetId="8">'[2]boru menfez kazı'!#REF!</definedName>
    <definedName name="_cal5" localSheetId="9">'[2]boru menfez kazı'!#REF!</definedName>
    <definedName name="_cal5">'[2]boru menfez kazı'!#REF!</definedName>
    <definedName name="_cal6" localSheetId="5">'[2]boru menfez kazı'!#REF!</definedName>
    <definedName name="_cal6" localSheetId="7">'[2]boru menfez kazı'!#REF!</definedName>
    <definedName name="_cal6" localSheetId="8">'[2]boru menfez kazı'!#REF!</definedName>
    <definedName name="_cal6" localSheetId="9">'[2]boru menfez kazı'!#REF!</definedName>
    <definedName name="_cal6">'[2]boru menfez kazı'!#REF!</definedName>
    <definedName name="_cal99" localSheetId="5">'[3]boru menfez kazı'!#REF!</definedName>
    <definedName name="_cal99" localSheetId="7">'[3]boru menfez kazı'!#REF!</definedName>
    <definedName name="_cal99" localSheetId="8">'[3]boru menfez kazı'!#REF!</definedName>
    <definedName name="_cal99" localSheetId="9">'[3]boru menfez kazı'!#REF!</definedName>
    <definedName name="_cal99">'[3]boru menfez kazı'!#REF!</definedName>
    <definedName name="_dis10" localSheetId="5">'[2]boru menfez kazı'!#REF!</definedName>
    <definedName name="_dis10" localSheetId="7">'[2]boru menfez kazı'!#REF!</definedName>
    <definedName name="_dis10" localSheetId="8">'[2]boru menfez kazı'!#REF!</definedName>
    <definedName name="_dis10" localSheetId="9">'[2]boru menfez kazı'!#REF!</definedName>
    <definedName name="_dis10">'[2]boru menfez kazı'!#REF!</definedName>
    <definedName name="_etk10" localSheetId="5">'[2]boru menfez kazı'!#REF!</definedName>
    <definedName name="_etk10" localSheetId="7">'[2]boru menfez kazı'!#REF!</definedName>
    <definedName name="_etk10" localSheetId="8">'[2]boru menfez kazı'!#REF!</definedName>
    <definedName name="_etk10" localSheetId="9">'[2]boru menfez kazı'!#REF!</definedName>
    <definedName name="_etk10">'[2]boru menfez kazı'!#REF!</definedName>
    <definedName name="_etk119" localSheetId="5">'[3]boru menfez kazı'!#REF!</definedName>
    <definedName name="_etk119" localSheetId="7">'[3]boru menfez kazı'!#REF!</definedName>
    <definedName name="_etk119" localSheetId="8">'[3]boru menfez kazı'!#REF!</definedName>
    <definedName name="_etk119" localSheetId="9">'[3]boru menfez kazı'!#REF!</definedName>
    <definedName name="_etk119">'[3]boru menfez kazı'!#REF!</definedName>
    <definedName name="_etk31" localSheetId="5">'[2]boru menfez kazı'!#REF!</definedName>
    <definedName name="_etk31" localSheetId="7">'[2]boru menfez kazı'!#REF!</definedName>
    <definedName name="_etk31" localSheetId="8">'[2]boru menfez kazı'!#REF!</definedName>
    <definedName name="_etk31" localSheetId="9">'[2]boru menfez kazı'!#REF!</definedName>
    <definedName name="_etk31">'[2]boru menfez kazı'!#REF!</definedName>
    <definedName name="_etk41" localSheetId="5">'[2]boru menfez kazı'!#REF!</definedName>
    <definedName name="_etk41" localSheetId="7">'[2]boru menfez kazı'!#REF!</definedName>
    <definedName name="_etk41" localSheetId="8">'[2]boru menfez kazı'!#REF!</definedName>
    <definedName name="_etk41" localSheetId="9">'[2]boru menfez kazı'!#REF!</definedName>
    <definedName name="_etk41">'[2]boru menfez kazı'!#REF!</definedName>
    <definedName name="_ETK42" localSheetId="5">'[2]boru menfez kazı'!#REF!</definedName>
    <definedName name="_ETK42" localSheetId="7">'[2]boru menfez kazı'!#REF!</definedName>
    <definedName name="_ETK42" localSheetId="8">'[2]boru menfez kazı'!#REF!</definedName>
    <definedName name="_ETK42" localSheetId="9">'[2]boru menfez kazı'!#REF!</definedName>
    <definedName name="_ETK42">'[2]boru menfez kazı'!#REF!</definedName>
    <definedName name="a" localSheetId="5">'[2]boru menfez kazı'!#REF!</definedName>
    <definedName name="a" localSheetId="7">'[2]boru menfez kazı'!#REF!</definedName>
    <definedName name="a" localSheetId="8">'[2]boru menfez kazı'!#REF!</definedName>
    <definedName name="a" localSheetId="9">'[2]boru menfez kazı'!#REF!</definedName>
    <definedName name="a">'[2]boru menfez kazı'!#REF!</definedName>
    <definedName name="aa">#REF!</definedName>
    <definedName name="aaaa">#REF!</definedName>
    <definedName name="ASDF" localSheetId="5">'[2]boru menfez kazı'!#REF!</definedName>
    <definedName name="ASDF" localSheetId="7">'[2]boru menfez kazı'!#REF!</definedName>
    <definedName name="ASDF" localSheetId="8">'[2]boru menfez kazı'!#REF!</definedName>
    <definedName name="ASDF" localSheetId="9">'[2]boru menfez kazı'!#REF!</definedName>
    <definedName name="ASDF">'[2]boru menfez kazı'!#REF!</definedName>
    <definedName name="BAZRAYİÇLER" localSheetId="5">#REF!</definedName>
    <definedName name="BAZRAYİÇLER" localSheetId="7">#REF!</definedName>
    <definedName name="BAZRAYİÇLER" localSheetId="8">#REF!</definedName>
    <definedName name="BAZRAYİÇLER" localSheetId="9">#REF!</definedName>
    <definedName name="BAZRAYİÇLER">#REF!</definedName>
    <definedName name="cap" localSheetId="5">'[2]boru menfez kazı'!#REF!</definedName>
    <definedName name="cap" localSheetId="7">'[2]boru menfez kazı'!#REF!</definedName>
    <definedName name="cap" localSheetId="8">'[2]boru menfez kazı'!#REF!</definedName>
    <definedName name="cap" localSheetId="9">'[2]boru menfez kazı'!#REF!</definedName>
    <definedName name="cap">'[2]boru menfez kazı'!#REF!</definedName>
    <definedName name="dbase">[4]dBase!$A$6:$F$272</definedName>
    <definedName name="dz">[5]DUVAR!$D$24</definedName>
    <definedName name="EEE" localSheetId="5">'[2]boru menfez kazı'!#REF!</definedName>
    <definedName name="EEE" localSheetId="7">'[2]boru menfez kazı'!#REF!</definedName>
    <definedName name="EEE" localSheetId="8">'[2]boru menfez kazı'!#REF!</definedName>
    <definedName name="EEE" localSheetId="9">'[2]boru menfez kazı'!#REF!</definedName>
    <definedName name="EEE">'[2]boru menfez kazı'!#REF!</definedName>
    <definedName name="erwfjlkş" localSheetId="5">'[2]boru menfez kazı'!#REF!</definedName>
    <definedName name="erwfjlkş" localSheetId="7">'[2]boru menfez kazı'!#REF!</definedName>
    <definedName name="erwfjlkş" localSheetId="8">'[2]boru menfez kazı'!#REF!</definedName>
    <definedName name="erwfjlkş" localSheetId="9">'[2]boru menfez kazı'!#REF!</definedName>
    <definedName name="erwfjlkş">'[2]boru menfez kazı'!#REF!</definedName>
    <definedName name="etka1" localSheetId="5">'[2]boru menfez kazı'!#REF!</definedName>
    <definedName name="etka1" localSheetId="7">'[2]boru menfez kazı'!#REF!</definedName>
    <definedName name="etka1" localSheetId="8">'[2]boru menfez kazı'!#REF!</definedName>
    <definedName name="etka1" localSheetId="9">'[2]boru menfez kazı'!#REF!</definedName>
    <definedName name="etka1">'[2]boru menfez kazı'!#REF!</definedName>
    <definedName name="HAKEDİŞ_1" localSheetId="5">#REF!</definedName>
    <definedName name="HAKEDİŞ_1" localSheetId="7">#REF!</definedName>
    <definedName name="HAKEDİŞ_1" localSheetId="8">#REF!</definedName>
    <definedName name="HAKEDİŞ_1" localSheetId="9">#REF!</definedName>
    <definedName name="HAKEDİŞ_1">#REF!</definedName>
    <definedName name="HAKEDİŞ_2" localSheetId="5">#REF!</definedName>
    <definedName name="HAKEDİŞ_2" localSheetId="7">#REF!</definedName>
    <definedName name="HAKEDİŞ_2" localSheetId="8">#REF!</definedName>
    <definedName name="HAKEDİŞ_2" localSheetId="9">#REF!</definedName>
    <definedName name="HAKEDİŞ_2">#REF!</definedName>
    <definedName name="HAKEDİŞ_3" localSheetId="5">#REF!</definedName>
    <definedName name="HAKEDİŞ_3" localSheetId="7">#REF!</definedName>
    <definedName name="HAKEDİŞ_3" localSheetId="8">#REF!</definedName>
    <definedName name="HAKEDİŞ_3" localSheetId="9">#REF!</definedName>
    <definedName name="HAKEDİŞ_3">#REF!</definedName>
    <definedName name="HAKEDİŞ_4" localSheetId="5">#REF!</definedName>
    <definedName name="HAKEDİŞ_4" localSheetId="7">#REF!</definedName>
    <definedName name="HAKEDİŞ_4" localSheetId="8">#REF!</definedName>
    <definedName name="HAKEDİŞ_4" localSheetId="9">#REF!</definedName>
    <definedName name="HAKEDİŞ_4">#REF!</definedName>
    <definedName name="HAKEDİŞ_5" localSheetId="5">#REF!</definedName>
    <definedName name="HAKEDİŞ_5" localSheetId="7">#REF!</definedName>
    <definedName name="HAKEDİŞ_5" localSheetId="8">#REF!</definedName>
    <definedName name="HAKEDİŞ_5" localSheetId="9">#REF!</definedName>
    <definedName name="HAKEDİŞ_5">#REF!</definedName>
    <definedName name="HAKEDİŞ_6" localSheetId="5">#REF!</definedName>
    <definedName name="HAKEDİŞ_6" localSheetId="7">#REF!</definedName>
    <definedName name="HAKEDİŞ_6" localSheetId="8">#REF!</definedName>
    <definedName name="HAKEDİŞ_6" localSheetId="9">#REF!</definedName>
    <definedName name="HAKEDİŞ_6">#REF!</definedName>
    <definedName name="ihale" localSheetId="5">#REF!</definedName>
    <definedName name="ihale" localSheetId="7">#REF!</definedName>
    <definedName name="ihale" localSheetId="8">#REF!</definedName>
    <definedName name="ihale" localSheetId="9">#REF!</definedName>
    <definedName name="ihale">#REF!</definedName>
    <definedName name="işinadı" localSheetId="5">#REF!</definedName>
    <definedName name="işinadı" localSheetId="7">#REF!</definedName>
    <definedName name="işinadı" localSheetId="8">#REF!</definedName>
    <definedName name="işinadı" localSheetId="9">#REF!</definedName>
    <definedName name="işinadı">#REF!</definedName>
    <definedName name="işinadı1">'[6]İşin Adı'!$A$2</definedName>
    <definedName name="işinadı2">'[6]İşin Adı'!$A$3</definedName>
    <definedName name="işinadı3">'[6]İşin Adı'!$A$4</definedName>
    <definedName name="KEŞİF_5" localSheetId="5">#REF!</definedName>
    <definedName name="KEŞİF_5" localSheetId="7">#REF!</definedName>
    <definedName name="KEŞİF_5" localSheetId="8">#REF!</definedName>
    <definedName name="KEŞİF_5" localSheetId="9">#REF!</definedName>
    <definedName name="KEŞİF_5">#REF!</definedName>
    <definedName name="KEŞİF_6" localSheetId="5">#REF!</definedName>
    <definedName name="KEŞİF_6" localSheetId="7">#REF!</definedName>
    <definedName name="KEŞİF_6" localSheetId="8">#REF!</definedName>
    <definedName name="KEŞİF_6" localSheetId="9">#REF!</definedName>
    <definedName name="KEŞİF_6">#REF!</definedName>
    <definedName name="MAYIS" localSheetId="5">'[2]boru menfez kazı'!#REF!</definedName>
    <definedName name="MAYIS" localSheetId="7">'[2]boru menfez kazı'!#REF!</definedName>
    <definedName name="MAYIS" localSheetId="8">'[2]boru menfez kazı'!#REF!</definedName>
    <definedName name="MAYIS" localSheetId="9">'[2]boru menfez kazı'!#REF!</definedName>
    <definedName name="MAYIS">'[2]boru menfez kazı'!#REF!</definedName>
    <definedName name="murat" localSheetId="5">#REF!</definedName>
    <definedName name="murat" localSheetId="7">#REF!</definedName>
    <definedName name="murat" localSheetId="8">#REF!</definedName>
    <definedName name="murat" localSheetId="9">#REF!</definedName>
    <definedName name="murat">#REF!</definedName>
    <definedName name="NİSAN1" localSheetId="5">'[2]boru menfez kazı'!#REF!</definedName>
    <definedName name="NİSAN1" localSheetId="7">'[2]boru menfez kazı'!#REF!</definedName>
    <definedName name="NİSAN1" localSheetId="8">'[2]boru menfez kazı'!#REF!</definedName>
    <definedName name="NİSAN1" localSheetId="9">'[2]boru menfez kazı'!#REF!</definedName>
    <definedName name="NİSAN1">'[2]boru menfez kazı'!#REF!</definedName>
    <definedName name="nnn" localSheetId="5">'[2]boru menfez kazı'!#REF!</definedName>
    <definedName name="nnn" localSheetId="7">'[2]boru menfez kazı'!#REF!</definedName>
    <definedName name="nnn" localSheetId="8">'[2]boru menfez kazı'!#REF!</definedName>
    <definedName name="nnn" localSheetId="9">'[2]boru menfez kazı'!#REF!</definedName>
    <definedName name="nnn">'[2]boru menfez kazı'!#REF!</definedName>
    <definedName name="q" localSheetId="5">'[2]boru menfez kazı'!#REF!</definedName>
    <definedName name="q" localSheetId="7">'[2]boru menfez kazı'!#REF!</definedName>
    <definedName name="q" localSheetId="8">'[2]boru menfez kazı'!#REF!</definedName>
    <definedName name="q" localSheetId="9">'[2]boru menfez kazı'!#REF!</definedName>
    <definedName name="q">'[2]boru menfez kazı'!#REF!</definedName>
    <definedName name="RAYİÇLER" localSheetId="5">#REF!</definedName>
    <definedName name="RAYİÇLER" localSheetId="7">#REF!</definedName>
    <definedName name="RAYİÇLER" localSheetId="8">#REF!</definedName>
    <definedName name="RAYİÇLER" localSheetId="9">#REF!</definedName>
    <definedName name="RAYİÇLER">#REF!</definedName>
    <definedName name="RESİM5" localSheetId="5">'[2]boru menfez kazı'!#REF!</definedName>
    <definedName name="RESİM5" localSheetId="7">'[2]boru menfez kazı'!#REF!</definedName>
    <definedName name="RESİM5" localSheetId="8">'[2]boru menfez kazı'!#REF!</definedName>
    <definedName name="RESİM5" localSheetId="9">'[2]boru menfez kazı'!#REF!</definedName>
    <definedName name="RESİM5">'[2]boru menfez kazı'!#REF!</definedName>
    <definedName name="SAT._ALIN.VE_BET.POMP.BAS.BS_16_BET." localSheetId="5">#REF!</definedName>
    <definedName name="SAT._ALIN.VE_BET.POMP.BAS.BS_16_BET." localSheetId="7">#REF!</definedName>
    <definedName name="SAT._ALIN.VE_BET.POMP.BAS.BS_16_BET." localSheetId="8">#REF!</definedName>
    <definedName name="SAT._ALIN.VE_BET.POMP.BAS.BS_16_BET." localSheetId="9">#REF!</definedName>
    <definedName name="SAT._ALIN.VE_BET.POMP.BAS.BS_16_BET.">#REF!</definedName>
    <definedName name="SINAN">"Chart 4"</definedName>
    <definedName name="sözbed" localSheetId="5">[7]hakdş.çarşaf!#REF!</definedName>
    <definedName name="sözbed" localSheetId="7">[7]hakdş.çarşaf!#REF!</definedName>
    <definedName name="sözbed" localSheetId="8">[7]hakdş.çarşaf!#REF!</definedName>
    <definedName name="sözbed" localSheetId="9">[7]hakdş.çarşaf!#REF!</definedName>
    <definedName name="sözbed">[7]hakdş.çarşaf!#REF!</definedName>
    <definedName name="SSSS" localSheetId="5">'[2]boru menfez kazı'!#REF!</definedName>
    <definedName name="SSSS" localSheetId="7">'[2]boru menfez kazı'!#REF!</definedName>
    <definedName name="SSSS" localSheetId="8">'[2]boru menfez kazı'!#REF!</definedName>
    <definedName name="SSSS" localSheetId="9">'[2]boru menfez kazı'!#REF!</definedName>
    <definedName name="SSSS">'[2]boru menfez kazı'!#REF!</definedName>
    <definedName name="SSSSSS" localSheetId="5">'[2]boru menfez kazı'!#REF!</definedName>
    <definedName name="SSSSSS" localSheetId="7">'[2]boru menfez kazı'!#REF!</definedName>
    <definedName name="SSSSSS" localSheetId="8">'[2]boru menfez kazı'!#REF!</definedName>
    <definedName name="SSSSSS" localSheetId="9">'[2]boru menfez kazı'!#REF!</definedName>
    <definedName name="SSSSSS">'[2]boru menfez kazı'!#REF!</definedName>
    <definedName name="ssssssssssss" localSheetId="5">'[2]boru menfez kazı'!#REF!</definedName>
    <definedName name="ssssssssssss" localSheetId="7">'[2]boru menfez kazı'!#REF!</definedName>
    <definedName name="ssssssssssss" localSheetId="8">'[2]boru menfez kazı'!#REF!</definedName>
    <definedName name="ssssssssssss" localSheetId="9">'[2]boru menfez kazı'!#REF!</definedName>
    <definedName name="ssssssssssss">'[2]boru menfez kazı'!#REF!</definedName>
    <definedName name="şirket" localSheetId="5">#REF!</definedName>
    <definedName name="şirket" localSheetId="7">#REF!</definedName>
    <definedName name="şirket" localSheetId="8">#REF!</definedName>
    <definedName name="şirket" localSheetId="9">#REF!</definedName>
    <definedName name="şirket">#REF!</definedName>
    <definedName name="wefghgfd" localSheetId="5">'[2]boru menfez kazı'!#REF!</definedName>
    <definedName name="wefghgfd" localSheetId="7">'[2]boru menfez kazı'!#REF!</definedName>
    <definedName name="wefghgfd" localSheetId="8">'[2]boru menfez kazı'!#REF!</definedName>
    <definedName name="wefghgfd" localSheetId="9">'[2]boru menfez kazı'!#REF!</definedName>
    <definedName name="wefghgfd">'[2]boru menfez kazı'!#REF!</definedName>
    <definedName name="yat10" localSheetId="5">'[2]boru menfez kazı'!#REF!</definedName>
    <definedName name="yat10" localSheetId="7">'[2]boru menfez kazı'!#REF!</definedName>
    <definedName name="yat10" localSheetId="8">'[2]boru menfez kazı'!#REF!</definedName>
    <definedName name="yat10" localSheetId="9">'[2]boru menfez kazı'!#REF!</definedName>
    <definedName name="yat10">'[2]boru menfez kazı'!#REF!</definedName>
    <definedName name="_xlnm.Print_Area" localSheetId="0">'Kesif Cetveli'!$B$2:$H$30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 i="28" l="1"/>
  <c r="G17" i="27"/>
  <c r="G17" i="26"/>
  <c r="F18" i="13"/>
  <c r="G16" i="28"/>
  <c r="G15" i="28"/>
  <c r="G14" i="28"/>
  <c r="G13" i="28"/>
  <c r="G4" i="28"/>
  <c r="G3" i="28"/>
  <c r="C1" i="28"/>
  <c r="G1" i="28"/>
  <c r="F17" i="13"/>
  <c r="G3" i="27"/>
  <c r="G1" i="26"/>
  <c r="C1" i="26"/>
  <c r="F16" i="13"/>
  <c r="C1" i="27"/>
  <c r="G1" i="27"/>
  <c r="G15" i="27"/>
  <c r="G14" i="27"/>
  <c r="G13" i="27"/>
  <c r="G16" i="27" s="1"/>
  <c r="G4" i="27"/>
  <c r="G15" i="26"/>
  <c r="G14" i="26"/>
  <c r="G13" i="26"/>
  <c r="G16" i="26" s="1"/>
  <c r="G4" i="26"/>
  <c r="G3" i="26"/>
  <c r="F15" i="13"/>
  <c r="F14" i="13"/>
  <c r="E1" i="22"/>
  <c r="C1" i="22"/>
  <c r="C1" i="17"/>
  <c r="E24" i="22"/>
  <c r="E23" i="22"/>
  <c r="E22" i="22"/>
  <c r="E25" i="22" s="1"/>
  <c r="E19" i="22"/>
  <c r="E18" i="22"/>
  <c r="E17" i="22"/>
  <c r="E16" i="22"/>
  <c r="E15" i="22"/>
  <c r="E14" i="22"/>
  <c r="E13" i="22"/>
  <c r="E12" i="22"/>
  <c r="E11" i="22"/>
  <c r="E10" i="22"/>
  <c r="E9" i="22"/>
  <c r="E8" i="22"/>
  <c r="E7" i="22"/>
  <c r="E6" i="22"/>
  <c r="E5" i="22"/>
  <c r="E4" i="22"/>
  <c r="E3" i="22"/>
  <c r="G4" i="21"/>
  <c r="G10" i="21"/>
  <c r="F5" i="21"/>
  <c r="G5" i="21" s="1"/>
  <c r="F4" i="21"/>
  <c r="F10" i="21"/>
  <c r="F9" i="21"/>
  <c r="G9" i="21" s="1"/>
  <c r="F8" i="21"/>
  <c r="F7" i="21"/>
  <c r="F6" i="21"/>
  <c r="D6" i="21"/>
  <c r="F3" i="21"/>
  <c r="G3" i="21" s="1"/>
  <c r="G15" i="21"/>
  <c r="G14" i="21"/>
  <c r="G13" i="21"/>
  <c r="D8" i="21"/>
  <c r="D7" i="21"/>
  <c r="G1" i="21"/>
  <c r="C1" i="21"/>
  <c r="E4" i="16"/>
  <c r="E5" i="16"/>
  <c r="E6" i="16"/>
  <c r="E7" i="16"/>
  <c r="E8" i="16"/>
  <c r="E9" i="16"/>
  <c r="E10" i="16"/>
  <c r="E11" i="16"/>
  <c r="E12" i="16"/>
  <c r="E13" i="16"/>
  <c r="E14" i="16"/>
  <c r="E15" i="16"/>
  <c r="E16" i="16"/>
  <c r="E17" i="16"/>
  <c r="E18" i="16"/>
  <c r="E19" i="16"/>
  <c r="C1" i="10"/>
  <c r="H9" i="18"/>
  <c r="E1" i="17"/>
  <c r="E1" i="16"/>
  <c r="C1" i="16"/>
  <c r="G3" i="12"/>
  <c r="G1" i="10"/>
  <c r="H7" i="19"/>
  <c r="H8" i="19"/>
  <c r="F12" i="19"/>
  <c r="H12" i="19" s="1"/>
  <c r="H6" i="19"/>
  <c r="H4" i="19"/>
  <c r="F11" i="19"/>
  <c r="H11" i="19" s="1"/>
  <c r="H14" i="19" s="1"/>
  <c r="H5" i="19"/>
  <c r="H2" i="19"/>
  <c r="C2" i="19"/>
  <c r="H2" i="18"/>
  <c r="C2" i="18"/>
  <c r="H4" i="18"/>
  <c r="H11" i="18"/>
  <c r="H10" i="18"/>
  <c r="H6" i="18"/>
  <c r="H5" i="18"/>
  <c r="E24" i="17"/>
  <c r="E23" i="17"/>
  <c r="E22" i="17"/>
  <c r="E25" i="17" s="1"/>
  <c r="E19" i="17"/>
  <c r="E18" i="17"/>
  <c r="E17" i="17"/>
  <c r="E16" i="17"/>
  <c r="E15" i="17"/>
  <c r="E14" i="17"/>
  <c r="E13" i="17"/>
  <c r="E12" i="17"/>
  <c r="E11" i="17"/>
  <c r="E10" i="17"/>
  <c r="E9" i="17"/>
  <c r="E8" i="17"/>
  <c r="E7" i="17"/>
  <c r="E6" i="17"/>
  <c r="E5" i="17"/>
  <c r="E4" i="17"/>
  <c r="E3" i="17"/>
  <c r="G3" i="10"/>
  <c r="H25" i="11"/>
  <c r="K22" i="11"/>
  <c r="K21" i="11"/>
  <c r="K20" i="11"/>
  <c r="G19" i="11"/>
  <c r="H18" i="11"/>
  <c r="G17" i="11"/>
  <c r="K16" i="11"/>
  <c r="K15" i="11"/>
  <c r="G14" i="11"/>
  <c r="H13" i="11"/>
  <c r="G12" i="11"/>
  <c r="K11" i="11"/>
  <c r="K10" i="11"/>
  <c r="J5" i="11"/>
  <c r="H6" i="11"/>
  <c r="I7" i="11"/>
  <c r="I8" i="11"/>
  <c r="H9" i="11"/>
  <c r="G11" i="28" l="1"/>
  <c r="G11" i="27"/>
  <c r="G11" i="26"/>
  <c r="E20" i="22"/>
  <c r="E26" i="22" s="1"/>
  <c r="G7" i="21"/>
  <c r="H9" i="19"/>
  <c r="G6" i="21"/>
  <c r="G8" i="21"/>
  <c r="G11" i="21"/>
  <c r="H15" i="19"/>
  <c r="F6" i="13" s="1"/>
  <c r="G16" i="21"/>
  <c r="H12" i="18"/>
  <c r="H7" i="18"/>
  <c r="E20" i="17"/>
  <c r="E26" i="17" s="1"/>
  <c r="H13" i="18" l="1"/>
  <c r="F4" i="13" s="1"/>
  <c r="F5" i="13" s="1"/>
  <c r="G17" i="21"/>
  <c r="F9" i="13" s="1"/>
  <c r="F7" i="13"/>
  <c r="P27" i="11" l="1"/>
  <c r="P28" i="11" s="1"/>
  <c r="O27" i="11"/>
  <c r="O28" i="11" s="1"/>
  <c r="N27" i="11"/>
  <c r="N28" i="11" s="1"/>
  <c r="M27" i="11"/>
  <c r="M28" i="11" s="1"/>
  <c r="L27" i="11"/>
  <c r="L28" i="11" s="1"/>
  <c r="G26" i="11" l="1"/>
  <c r="H24" i="11"/>
  <c r="E23" i="16"/>
  <c r="E24" i="16"/>
  <c r="E22" i="16"/>
  <c r="E3" i="16"/>
  <c r="G10" i="10"/>
  <c r="E25" i="16" l="1"/>
  <c r="G4" i="12"/>
  <c r="G5" i="12"/>
  <c r="A1" i="12"/>
  <c r="G6" i="12" l="1"/>
  <c r="G1" i="12"/>
  <c r="C1" i="12"/>
  <c r="E20" i="16"/>
  <c r="E26" i="16" s="1"/>
  <c r="F13" i="13" s="1"/>
  <c r="G10" i="12"/>
  <c r="G9" i="12"/>
  <c r="G8" i="12"/>
  <c r="G11" i="12" l="1"/>
  <c r="G12" i="12" s="1"/>
  <c r="F10" i="13" s="1"/>
  <c r="G23" i="11" l="1"/>
  <c r="J27" i="11"/>
  <c r="J28" i="11" s="1"/>
  <c r="G15" i="10"/>
  <c r="G14" i="10"/>
  <c r="G13" i="10"/>
  <c r="D9" i="10"/>
  <c r="G9" i="10" s="1"/>
  <c r="D8" i="10"/>
  <c r="G8" i="10" s="1"/>
  <c r="D7" i="10"/>
  <c r="G7" i="10" s="1"/>
  <c r="G6" i="10"/>
  <c r="G5" i="10"/>
  <c r="G4" i="10"/>
  <c r="G11" i="10" l="1"/>
  <c r="G27" i="11"/>
  <c r="G28" i="11" s="1"/>
  <c r="I27" i="11"/>
  <c r="I28" i="11" s="1"/>
  <c r="H27" i="11"/>
  <c r="H28" i="11" s="1"/>
  <c r="K27" i="11"/>
  <c r="K28" i="11" s="1"/>
  <c r="J29" i="11" s="1"/>
  <c r="F12" i="13" s="1"/>
  <c r="G16" i="10"/>
  <c r="G17" i="10" s="1"/>
  <c r="F8" i="13" s="1"/>
  <c r="G29" i="11" l="1"/>
  <c r="F11" i="13" s="1"/>
  <c r="G30" i="11"/>
</calcChain>
</file>

<file path=xl/sharedStrings.xml><?xml version="1.0" encoding="utf-8"?>
<sst xmlns="http://schemas.openxmlformats.org/spreadsheetml/2006/main" count="234" uniqueCount="100">
  <si>
    <t>Sıra</t>
  </si>
  <si>
    <t>En</t>
  </si>
  <si>
    <t>Boy</t>
  </si>
  <si>
    <t xml:space="preserve">Yükseklik </t>
  </si>
  <si>
    <t>TOPLAM</t>
  </si>
  <si>
    <t>Minha</t>
  </si>
  <si>
    <t>GENEL TOPLAM</t>
  </si>
  <si>
    <t>Benzer</t>
  </si>
  <si>
    <t>GROBETON</t>
  </si>
  <si>
    <t>TEMEL</t>
  </si>
  <si>
    <t>HATIL</t>
  </si>
  <si>
    <t>DEMİR METRAJI</t>
  </si>
  <si>
    <t>Yeri</t>
  </si>
  <si>
    <t>AÇIKLAMA</t>
  </si>
  <si>
    <t>İNCE NERVÜRLÜ</t>
  </si>
  <si>
    <t>KALIN NERVÜRLÜ</t>
  </si>
  <si>
    <t>Ø</t>
  </si>
  <si>
    <t>Adet</t>
  </si>
  <si>
    <t>Boy (mt.)</t>
  </si>
  <si>
    <t>Çap</t>
  </si>
  <si>
    <t>1. Poz</t>
  </si>
  <si>
    <t>2.  Poz</t>
  </si>
  <si>
    <t>3. Poz</t>
  </si>
  <si>
    <t>4. Poz</t>
  </si>
  <si>
    <t>8,85 UZUNLUĞUNDA HATILLAR</t>
  </si>
  <si>
    <t>2. Poz</t>
  </si>
  <si>
    <t>5. Poz</t>
  </si>
  <si>
    <t>9,10 UZUNLUĞUNDA HATILLAR</t>
  </si>
  <si>
    <t>15,10 UZUNLUĞUNDA HATILLAR</t>
  </si>
  <si>
    <t>TOPLAM UZUNLUK (m)</t>
  </si>
  <si>
    <t>Sıra No</t>
  </si>
  <si>
    <t>İş Kaleminin Adı ve Kısa Açıklaması</t>
  </si>
  <si>
    <t>Ölçü Birimi</t>
  </si>
  <si>
    <t>Miktarı</t>
  </si>
  <si>
    <t>ton</t>
  </si>
  <si>
    <t>SAHA</t>
  </si>
  <si>
    <t>Kazı Nakliyesi</t>
  </si>
  <si>
    <t>m³</t>
  </si>
  <si>
    <t>İş Kalemi No</t>
  </si>
  <si>
    <t>2'. Poz</t>
  </si>
  <si>
    <t>4'. Poz</t>
  </si>
  <si>
    <t>Hacim</t>
  </si>
  <si>
    <t>* Temel kazıları Civil3d programından hacim olarak doğrudan hesaplanmıştır.</t>
  </si>
  <si>
    <t>-0.75 Kotlu Tamamlanan Kazıları**</t>
  </si>
  <si>
    <t>** İdare tarafından sahada gerçekleştirilen kazı çalışmaları doğrultusunda saha -0.75 kotunda teslim edilecektir. Bu kotun altındaki kazılar yapım yüklenici tarafından yapılacaktır.</t>
  </si>
  <si>
    <t>-1.55 Kotlu Temel Kazıları*</t>
  </si>
  <si>
    <t>m</t>
  </si>
  <si>
    <t>15.125.1008</t>
  </si>
  <si>
    <t>Temel Altı Dolgu Yapılması</t>
  </si>
  <si>
    <t>Drenaj Dolgusu (Ø 300 mm)</t>
  </si>
  <si>
    <t>Alan</t>
  </si>
  <si>
    <t>Drenaj Dolgusu (Ø 150 mm)</t>
  </si>
  <si>
    <t>Temel Geri Dolgusu Yapılması-1</t>
  </si>
  <si>
    <t>Temel Geri Dolgusu Yapılması-2</t>
  </si>
  <si>
    <t>32mm'ye kadar kırmataş temin edilerek, makine ile serme, sulama ve sıkıştırma yapılması</t>
  </si>
  <si>
    <t>kg/m2*</t>
  </si>
  <si>
    <t>* Donatı bindirmeleri dikkate alınmıştır.</t>
  </si>
  <si>
    <t>15.160.1001</t>
  </si>
  <si>
    <t>Nervürlü çelik hasırın yerine konulması 1,500-3,000 kg/m2 (3,000 kg/m2 dahil)</t>
  </si>
  <si>
    <t xml:space="preserve">15.160.1003 </t>
  </si>
  <si>
    <t>TOPLAM AĞIRLIK (kg)</t>
  </si>
  <si>
    <t>15.160.1004</t>
  </si>
  <si>
    <t>Ø 14- Ø 28 mm nervürlü beton çelik çubuğu, çubukların kesilmesi, bükülmesi ve yerine konulması</t>
  </si>
  <si>
    <t>Ø 8- Ø 12 mm nervürlü beton çelik çubuğu, çubukların kesilmesi, bükülmesi ve yerine konulması</t>
  </si>
  <si>
    <t>15.120.1005</t>
  </si>
  <si>
    <t>Makine ile patlayıcı madde kullanmadan yumuşak kaya kazılması (serbest kazı)</t>
  </si>
  <si>
    <t>Ø 150 mm anma çaplı, pvc esaslı koruge drenaj borusunun temini ve yerine döşenmesi</t>
  </si>
  <si>
    <t>Ø 300 mm anma çaplı, pvc esaslı koruge drenaj borusunun temini ve yerine döşenmesi</t>
  </si>
  <si>
    <t>15.205.1004-PA-1</t>
  </si>
  <si>
    <t>15.205.1004-PA-2</t>
  </si>
  <si>
    <t xml:space="preserve">15.150.1005 </t>
  </si>
  <si>
    <t>Beton santralinde üretilen veya satın alınan ve beton pompasıyla basılan, C 25/30 basınç dayanım sınıfında, gri renkte, normal hazır beton dökülmesi (beton nakli dahil)</t>
  </si>
  <si>
    <t>Malzeme Nakliyesi</t>
  </si>
  <si>
    <t xml:space="preserve">15.180.1003 </t>
  </si>
  <si>
    <t>Plywood ile düz yüzeyli betonarme kalıbı yapılması</t>
  </si>
  <si>
    <t>m²</t>
  </si>
  <si>
    <t>İmalat</t>
  </si>
  <si>
    <t>HATIL-1</t>
  </si>
  <si>
    <t>HATIL-2</t>
  </si>
  <si>
    <t>HATIL-3</t>
  </si>
  <si>
    <t>SAHA-1</t>
  </si>
  <si>
    <t>SAHA-2</t>
  </si>
  <si>
    <t>SOKET İÇ</t>
  </si>
  <si>
    <t>SOKET DIŞ</t>
  </si>
  <si>
    <t>Birim Fiyat (TL)</t>
  </si>
  <si>
    <t>Tutarı (TL)</t>
  </si>
  <si>
    <t>2 NOLU KOMPOSLAŞTIRMA KARIŞTIRMA TESİSİ YAPIM İŞİ</t>
  </si>
  <si>
    <t>ÖZEL POZ-01</t>
  </si>
  <si>
    <t xml:space="preserve">Proje ve Teknik Şartnamesinde Belirtilen Özelliklerde Prefabrik Komposlaştırma Binası Yapılması ve Yerine Monte Edilmesi </t>
  </si>
  <si>
    <t>MİKTAR</t>
  </si>
  <si>
    <t>Kısa Kenar</t>
  </si>
  <si>
    <t>Uzun Kenar</t>
  </si>
  <si>
    <t>15.320.1001</t>
  </si>
  <si>
    <t>Mevcut ahşap, betonarme yada çelik aşıklar üzerine, 50 mm poliüretan yalıtımlı (üstü 0.50 mm kalınlıkta boyalı galvanizli sac ve altı 0.40 mm kalınlıkta boyalı galvanizli sac) çatı paneli ile çatı örtüsü yapılması</t>
  </si>
  <si>
    <t>15.325.1007</t>
  </si>
  <si>
    <t>Çatı üzerine 0.7mm trapez alüminyum ile çatı örtüsü</t>
  </si>
  <si>
    <t>Tüm Yapı Çatısı</t>
  </si>
  <si>
    <t>15.305.1215</t>
  </si>
  <si>
    <t>PVC esaslı, kendinden kanallı, UV dayanımlı, kanatlı oluk/vadidere su yalıtımı (min.50 cm genişlikte) ile çatı deresi yapılması</t>
  </si>
  <si>
    <t>Çatı Oluğu</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</si>
</sst>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_-* #,##0.00_-;\-* #,##0.00_-;_-* &quot;-&quot;??_-;_-@_-"/>
    <numFmt numFmtId="165" formatCode="0.00\ \m\3"/>
    <numFmt numFmtId="166" formatCode="0.00\m"/>
    <numFmt numFmtId="167" formatCode="0\ &quot;ad&quot;"/>
    <numFmt numFmtId="168" formatCode="_-* #,##0.00\ _T_L_-;\-* #,##0.00\ _T_L_-;_-* &quot;-&quot;??\ _T_L_-;_-@_-"/>
    <numFmt numFmtId="169" formatCode="_-* #,##0.00\ &quot;TL&quot;_-;\-* #,##0.00\ &quot;TL&quot;_-;_-* &quot;-&quot;??\ &quot;TL&quot;_-;_-@_-"/>
    <numFmt numFmtId="170" formatCode="#,##0.00\ &quot;₺&quot;"/>
    <numFmt numFmtId="171" formatCode="0.00\ \t"/>
    <numFmt numFmtId="172" formatCode="0.00\ \m"/>
    <numFmt numFmtId="173" formatCode="0.00\ \m\²"/>
    <numFmt numFmtId="174" formatCode="#,##0.00\ "/>
  </numFmts>
  <fonts count="20"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2"/>
      <color theme="1"/>
      <name val="Calibri"/>
      <family val="2"/>
      <charset val="162"/>
      <scheme val="minor"/>
    </font>
    <font>
      <sz val="11"/>
      <color theme="1"/>
      <name val="Times New Roman"/>
      <family val="2"/>
      <charset val="162"/>
    </font>
    <font>
      <sz val="10"/>
      <name val="Arial"/>
      <family val="2"/>
      <charset val="162"/>
    </font>
    <font>
      <sz val="8"/>
      <name val="Tahoma"/>
      <family val="2"/>
      <charset val="162"/>
    </font>
    <font>
      <b/>
      <sz val="10"/>
      <color theme="1"/>
      <name val="Calibri"/>
      <family val="2"/>
      <charset val="162"/>
      <scheme val="minor"/>
    </font>
    <font>
      <u/>
      <sz val="11"/>
      <color theme="1"/>
      <name val="Calibri"/>
      <family val="2"/>
      <charset val="162"/>
      <scheme val="minor"/>
    </font>
    <font>
      <sz val="11"/>
      <name val="Calibri"/>
      <family val="2"/>
      <scheme val="minor"/>
    </font>
    <font>
      <b/>
      <sz val="11"/>
      <name val="Calibri"/>
      <family val="2"/>
      <charset val="162"/>
      <scheme val="minor"/>
    </font>
    <font>
      <b/>
      <sz val="12"/>
      <name val="Calibri"/>
      <family val="2"/>
      <scheme val="minor"/>
    </font>
    <font>
      <b/>
      <sz val="11"/>
      <name val="Calibri"/>
      <family val="2"/>
      <scheme val="minor"/>
    </font>
    <font>
      <sz val="9"/>
      <color theme="1"/>
      <name val="Calibri"/>
      <family val="2"/>
      <scheme val="minor"/>
    </font>
    <font>
      <sz val="8"/>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9">
    <xf numFmtId="0" fontId="0" fillId="0" borderId="0"/>
    <xf numFmtId="0" fontId="6" fillId="0" borderId="0"/>
    <xf numFmtId="168" fontId="9" fillId="0" borderId="0" applyFont="0" applyFill="0" applyBorder="0" applyAlignment="0" applyProtection="0"/>
    <xf numFmtId="0" fontId="10" fillId="0" borderId="0"/>
    <xf numFmtId="0" fontId="6" fillId="0" borderId="0"/>
    <xf numFmtId="0" fontId="11" fillId="0" borderId="0"/>
    <xf numFmtId="169"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cellStyleXfs>
  <cellXfs count="93">
    <xf numFmtId="0" fontId="0" fillId="0" borderId="0" xfId="0"/>
    <xf numFmtId="0" fontId="0" fillId="0" borderId="0" xfId="0" applyAlignment="1">
      <alignment horizontal="center"/>
    </xf>
    <xf numFmtId="166" fontId="0" fillId="0" borderId="1" xfId="0" applyNumberFormat="1" applyBorder="1"/>
    <xf numFmtId="165" fontId="7" fillId="0" borderId="0" xfId="0" applyNumberFormat="1" applyFont="1"/>
    <xf numFmtId="167" fontId="0" fillId="0" borderId="0" xfId="0" applyNumberFormat="1"/>
    <xf numFmtId="0" fontId="6" fillId="0" borderId="0" xfId="1"/>
    <xf numFmtId="166" fontId="6" fillId="0" borderId="1" xfId="1" applyNumberFormat="1" applyBorder="1"/>
    <xf numFmtId="0" fontId="6" fillId="0" borderId="0" xfId="1" applyAlignment="1">
      <alignment vertical="center"/>
    </xf>
    <xf numFmtId="0" fontId="6" fillId="0" borderId="1" xfId="1" applyBorder="1" applyAlignment="1">
      <alignment horizontal="center" vertical="center"/>
    </xf>
    <xf numFmtId="0" fontId="13" fillId="0" borderId="0" xfId="1" applyFont="1" applyAlignment="1">
      <alignment vertical="center"/>
    </xf>
    <xf numFmtId="0" fontId="14" fillId="0" borderId="0" xfId="0" applyFont="1" applyAlignment="1">
      <alignment vertical="center" wrapText="1"/>
    </xf>
    <xf numFmtId="0" fontId="14" fillId="0" borderId="0" xfId="0" applyFont="1" applyAlignment="1">
      <alignment vertical="center"/>
    </xf>
    <xf numFmtId="170" fontId="14" fillId="0" borderId="0" xfId="0" applyNumberFormat="1" applyFont="1" applyAlignment="1">
      <alignment vertical="center"/>
    </xf>
    <xf numFmtId="0" fontId="6" fillId="0" borderId="1" xfId="1" applyBorder="1" applyAlignment="1">
      <alignment horizontal="center"/>
    </xf>
    <xf numFmtId="167" fontId="6" fillId="0" borderId="1" xfId="1" applyNumberFormat="1" applyBorder="1"/>
    <xf numFmtId="171" fontId="6" fillId="0" borderId="0" xfId="1" applyNumberFormat="1"/>
    <xf numFmtId="172" fontId="6" fillId="0" borderId="0" xfId="1" applyNumberFormat="1"/>
    <xf numFmtId="0" fontId="6" fillId="0" borderId="0" xfId="1" applyAlignment="1">
      <alignment horizontal="center" wrapText="1"/>
    </xf>
    <xf numFmtId="166" fontId="4" fillId="0" borderId="1" xfId="1" applyNumberFormat="1" applyFont="1" applyBorder="1"/>
    <xf numFmtId="167" fontId="0" fillId="0" borderId="1" xfId="0" applyNumberFormat="1" applyBorder="1"/>
    <xf numFmtId="0" fontId="14" fillId="0" borderId="1" xfId="0" applyFont="1" applyFill="1" applyBorder="1" applyAlignment="1">
      <alignment vertical="center" wrapText="1"/>
    </xf>
    <xf numFmtId="0" fontId="14" fillId="0" borderId="1" xfId="0" applyFont="1" applyFill="1" applyBorder="1" applyAlignment="1">
      <alignment horizontal="center" vertical="center"/>
    </xf>
    <xf numFmtId="49" fontId="14" fillId="0" borderId="1" xfId="0" applyNumberFormat="1" applyFont="1" applyFill="1" applyBorder="1" applyAlignment="1">
      <alignment horizontal="center" vertical="center"/>
    </xf>
    <xf numFmtId="0" fontId="15" fillId="0" borderId="0" xfId="0" applyFont="1" applyAlignment="1">
      <alignment horizontal="center" vertical="center"/>
    </xf>
    <xf numFmtId="0" fontId="3" fillId="0" borderId="0" xfId="1" applyFont="1"/>
    <xf numFmtId="0" fontId="18" fillId="0" borderId="0" xfId="0" applyFont="1" applyAlignment="1"/>
    <xf numFmtId="49" fontId="0" fillId="0" borderId="1" xfId="0" applyNumberFormat="1" applyBorder="1" applyAlignment="1">
      <alignment horizontal="left"/>
    </xf>
    <xf numFmtId="0" fontId="16" fillId="0" borderId="1" xfId="0" applyFont="1" applyFill="1" applyBorder="1" applyAlignment="1">
      <alignment horizontal="center" vertical="center"/>
    </xf>
    <xf numFmtId="2" fontId="0" fillId="0" borderId="0" xfId="0" applyNumberFormat="1"/>
    <xf numFmtId="165" fontId="7" fillId="0" borderId="1" xfId="0" applyNumberFormat="1" applyFont="1" applyBorder="1" applyAlignment="1">
      <alignment horizontal="center"/>
    </xf>
    <xf numFmtId="0" fontId="7" fillId="0" borderId="1" xfId="0" applyFont="1" applyBorder="1" applyAlignment="1">
      <alignment horizontal="center"/>
    </xf>
    <xf numFmtId="167" fontId="7" fillId="0" borderId="1" xfId="0" applyNumberFormat="1" applyFont="1" applyBorder="1" applyAlignment="1">
      <alignment horizontal="center"/>
    </xf>
    <xf numFmtId="0" fontId="0" fillId="0" borderId="1" xfId="0" applyBorder="1" applyAlignment="1">
      <alignment horizontal="center"/>
    </xf>
    <xf numFmtId="165" fontId="7" fillId="0" borderId="1" xfId="0" applyNumberFormat="1" applyFont="1" applyBorder="1"/>
    <xf numFmtId="166" fontId="0" fillId="0" borderId="1" xfId="0" applyNumberFormat="1" applyBorder="1" applyAlignment="1">
      <alignment horizontal="left"/>
    </xf>
    <xf numFmtId="165" fontId="8" fillId="0" borderId="1" xfId="0" applyNumberFormat="1" applyFont="1" applyBorder="1"/>
    <xf numFmtId="173" fontId="0" fillId="0" borderId="1" xfId="0" applyNumberFormat="1" applyBorder="1"/>
    <xf numFmtId="165" fontId="7" fillId="0" borderId="1" xfId="1" applyNumberFormat="1" applyFont="1" applyBorder="1" applyAlignment="1">
      <alignment horizontal="center" vertical="center"/>
    </xf>
    <xf numFmtId="0" fontId="7" fillId="0" borderId="1" xfId="1" applyFont="1" applyBorder="1" applyAlignment="1">
      <alignment horizontal="center"/>
    </xf>
    <xf numFmtId="167" fontId="7" fillId="0" borderId="1" xfId="1" applyNumberFormat="1" applyFont="1" applyBorder="1" applyAlignment="1">
      <alignment horizontal="center"/>
    </xf>
    <xf numFmtId="165" fontId="7" fillId="0" borderId="1" xfId="1" applyNumberFormat="1" applyFont="1" applyBorder="1" applyAlignment="1">
      <alignment horizontal="center"/>
    </xf>
    <xf numFmtId="165" fontId="7" fillId="0" borderId="1" xfId="1" applyNumberFormat="1" applyFont="1" applyBorder="1"/>
    <xf numFmtId="0" fontId="5" fillId="0" borderId="1" xfId="1" applyFont="1" applyBorder="1" applyAlignment="1">
      <alignment horizontal="center" vertical="center"/>
    </xf>
    <xf numFmtId="165" fontId="8" fillId="0" borderId="1" xfId="1" applyNumberFormat="1" applyFont="1" applyBorder="1"/>
    <xf numFmtId="0" fontId="2" fillId="0" borderId="0" xfId="1" applyFont="1"/>
    <xf numFmtId="0" fontId="7" fillId="0" borderId="1" xfId="1" applyFont="1" applyBorder="1" applyAlignment="1">
      <alignment horizontal="center" vertical="center"/>
    </xf>
    <xf numFmtId="171" fontId="7" fillId="0" borderId="1" xfId="1" applyNumberFormat="1" applyFont="1" applyBorder="1" applyAlignment="1">
      <alignment horizontal="center" vertical="center"/>
    </xf>
    <xf numFmtId="171" fontId="7" fillId="0" borderId="1" xfId="1" applyNumberFormat="1" applyFont="1" applyBorder="1" applyAlignment="1">
      <alignment horizontal="center"/>
    </xf>
    <xf numFmtId="171" fontId="7" fillId="0" borderId="1" xfId="1" applyNumberFormat="1" applyFont="1" applyBorder="1"/>
    <xf numFmtId="0" fontId="6" fillId="0" borderId="1" xfId="1" applyBorder="1" applyAlignment="1">
      <alignment vertical="center" wrapText="1"/>
    </xf>
    <xf numFmtId="171" fontId="8" fillId="0" borderId="1" xfId="1" applyNumberFormat="1" applyFont="1" applyBorder="1"/>
    <xf numFmtId="2" fontId="6" fillId="0" borderId="1" xfId="1" applyNumberFormat="1" applyBorder="1" applyAlignment="1">
      <alignment horizontal="center" vertical="center"/>
    </xf>
    <xf numFmtId="2" fontId="7" fillId="0" borderId="1" xfId="1" applyNumberFormat="1" applyFont="1" applyFill="1" applyBorder="1" applyAlignment="1">
      <alignment vertical="center"/>
    </xf>
    <xf numFmtId="172" fontId="7" fillId="0" borderId="1" xfId="1" applyNumberFormat="1" applyFont="1" applyBorder="1" applyAlignment="1">
      <alignment horizontal="center" vertical="center"/>
    </xf>
    <xf numFmtId="172" fontId="7" fillId="0" borderId="1" xfId="1" applyNumberFormat="1" applyFont="1" applyBorder="1" applyAlignment="1">
      <alignment horizontal="center"/>
    </xf>
    <xf numFmtId="172" fontId="7" fillId="0" borderId="1" xfId="1" applyNumberFormat="1" applyFont="1" applyBorder="1"/>
    <xf numFmtId="167" fontId="4" fillId="0" borderId="1" xfId="1" applyNumberFormat="1" applyFont="1" applyBorder="1"/>
    <xf numFmtId="172" fontId="8" fillId="0" borderId="1" xfId="1" applyNumberFormat="1" applyFont="1" applyBorder="1"/>
    <xf numFmtId="173" fontId="7" fillId="0" borderId="1" xfId="1" applyNumberFormat="1" applyFont="1" applyBorder="1"/>
    <xf numFmtId="173" fontId="8" fillId="0" borderId="1" xfId="1" applyNumberFormat="1" applyFont="1" applyBorder="1"/>
    <xf numFmtId="0" fontId="6" fillId="0" borderId="1" xfId="1" applyBorder="1" applyAlignment="1">
      <alignment horizontal="center" vertical="center" wrapText="1"/>
    </xf>
    <xf numFmtId="0" fontId="2" fillId="0" borderId="1" xfId="1" applyFont="1" applyBorder="1" applyAlignment="1">
      <alignment horizontal="center" vertical="center"/>
    </xf>
    <xf numFmtId="0" fontId="2" fillId="0" borderId="1" xfId="1" applyFont="1" applyBorder="1" applyAlignment="1">
      <alignment horizontal="center"/>
    </xf>
    <xf numFmtId="0" fontId="2" fillId="0" borderId="1" xfId="1" applyFont="1" applyBorder="1" applyAlignment="1">
      <alignment horizontal="center" vertical="center" wrapText="1"/>
    </xf>
    <xf numFmtId="0" fontId="16" fillId="0" borderId="1" xfId="0" applyFont="1" applyFill="1" applyBorder="1" applyAlignment="1">
      <alignment horizontal="center" vertical="center" wrapText="1"/>
    </xf>
    <xf numFmtId="170" fontId="16" fillId="0" borderId="1" xfId="0" applyNumberFormat="1" applyFont="1" applyFill="1" applyBorder="1" applyAlignment="1">
      <alignment horizontal="center" vertical="center"/>
    </xf>
    <xf numFmtId="4" fontId="14" fillId="0" borderId="1" xfId="0" applyNumberFormat="1" applyFont="1" applyFill="1" applyBorder="1" applyAlignment="1">
      <alignment horizontal="right" vertical="center"/>
    </xf>
    <xf numFmtId="174" fontId="14" fillId="0" borderId="1" xfId="0" applyNumberFormat="1" applyFont="1" applyFill="1" applyBorder="1" applyAlignment="1">
      <alignment horizontal="right" vertical="center"/>
    </xf>
    <xf numFmtId="174" fontId="17" fillId="0" borderId="1" xfId="0" applyNumberFormat="1" applyFont="1" applyFill="1" applyBorder="1" applyAlignment="1">
      <alignment vertical="center"/>
    </xf>
    <xf numFmtId="0" fontId="7" fillId="0" borderId="1" xfId="1" applyFont="1" applyBorder="1" applyAlignment="1">
      <alignment horizontal="center"/>
    </xf>
    <xf numFmtId="0" fontId="7" fillId="0" borderId="1" xfId="1" applyFont="1" applyBorder="1" applyAlignment="1">
      <alignment horizontal="center"/>
    </xf>
    <xf numFmtId="0" fontId="1" fillId="0" borderId="1" xfId="1" applyFont="1" applyBorder="1" applyAlignment="1">
      <alignment horizontal="center" vertical="center" wrapText="1"/>
    </xf>
    <xf numFmtId="0" fontId="17" fillId="0" borderId="1" xfId="0" applyFont="1" applyFill="1" applyBorder="1" applyAlignment="1">
      <alignment horizontal="center" vertical="center"/>
    </xf>
    <xf numFmtId="0" fontId="16" fillId="0" borderId="1" xfId="0" applyFont="1" applyFill="1" applyBorder="1" applyAlignment="1">
      <alignment horizontal="center" vertical="center"/>
    </xf>
    <xf numFmtId="49" fontId="14" fillId="0" borderId="3" xfId="0" applyNumberFormat="1" applyFont="1" applyFill="1" applyBorder="1" applyAlignment="1">
      <alignment horizontal="center" vertical="center"/>
    </xf>
    <xf numFmtId="49" fontId="14" fillId="0" borderId="5" xfId="0" applyNumberFormat="1" applyFont="1" applyFill="1" applyBorder="1" applyAlignment="1">
      <alignment horizontal="center" vertical="center"/>
    </xf>
    <xf numFmtId="0" fontId="7" fillId="0" borderId="1" xfId="0" applyFont="1" applyBorder="1" applyAlignment="1">
      <alignment horizontal="center"/>
    </xf>
    <xf numFmtId="0" fontId="8" fillId="0" borderId="1" xfId="0" applyFont="1" applyBorder="1" applyAlignment="1">
      <alignment horizontal="center"/>
    </xf>
    <xf numFmtId="49" fontId="7" fillId="0" borderId="1" xfId="0" applyNumberFormat="1" applyFont="1" applyBorder="1" applyAlignment="1">
      <alignment horizontal="center"/>
    </xf>
    <xf numFmtId="0" fontId="7" fillId="0" borderId="1" xfId="1" applyFont="1" applyBorder="1" applyAlignment="1">
      <alignment horizontal="center"/>
    </xf>
    <xf numFmtId="0" fontId="8" fillId="0" borderId="1" xfId="1" applyFont="1" applyBorder="1" applyAlignment="1">
      <alignment horizontal="center"/>
    </xf>
    <xf numFmtId="0" fontId="7" fillId="0" borderId="1" xfId="1" applyFont="1" applyBorder="1" applyAlignment="1">
      <alignment horizontal="center" vertical="center" wrapText="1"/>
    </xf>
    <xf numFmtId="0" fontId="6" fillId="0" borderId="1" xfId="1" applyBorder="1" applyAlignment="1">
      <alignment horizontal="center" vertical="center" wrapText="1"/>
    </xf>
    <xf numFmtId="0" fontId="6" fillId="0" borderId="1" xfId="1" applyBorder="1" applyAlignment="1">
      <alignment horizontal="center" vertical="center"/>
    </xf>
    <xf numFmtId="49" fontId="7" fillId="0" borderId="1" xfId="1" applyNumberFormat="1" applyFont="1" applyBorder="1" applyAlignment="1">
      <alignment horizontal="center" vertical="center"/>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8" fillId="0" borderId="1" xfId="1" applyFont="1" applyBorder="1" applyAlignment="1">
      <alignment horizontal="center" vertical="center"/>
    </xf>
    <xf numFmtId="0" fontId="7" fillId="0" borderId="1" xfId="1" applyFont="1" applyBorder="1" applyAlignment="1">
      <alignment horizontal="center" vertical="center"/>
    </xf>
    <xf numFmtId="2" fontId="8" fillId="0" borderId="1" xfId="1" applyNumberFormat="1" applyFont="1" applyBorder="1" applyAlignment="1">
      <alignment horizontal="center" vertical="center"/>
    </xf>
    <xf numFmtId="0" fontId="7" fillId="0" borderId="1" xfId="1" applyFont="1" applyBorder="1" applyAlignment="1">
      <alignment horizontal="center" vertical="center" textRotation="90"/>
    </xf>
    <xf numFmtId="0" fontId="12" fillId="0" borderId="1" xfId="1" applyFont="1" applyBorder="1" applyAlignment="1">
      <alignment horizontal="center" vertical="center" textRotation="90" wrapText="1"/>
    </xf>
    <xf numFmtId="2" fontId="7" fillId="0" borderId="1" xfId="1" applyNumberFormat="1" applyFont="1" applyFill="1" applyBorder="1" applyAlignment="1">
      <alignment horizontal="center" vertical="center"/>
    </xf>
  </cellXfs>
  <cellStyles count="9">
    <cellStyle name="Comma" xfId="2"/>
    <cellStyle name="Normal" xfId="0" builtinId="0"/>
    <cellStyle name="Normal 2" xfId="1"/>
    <cellStyle name="Normal 3" xfId="3"/>
    <cellStyle name="Normal 4" xfId="4"/>
    <cellStyle name="Normal 5" xfId="5"/>
    <cellStyle name="ParaBirimi 2" xfId="6"/>
    <cellStyle name="Virgül 2" xfId="7"/>
    <cellStyle name="Virgül 3"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netbul\den\CPI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Users\user\AppData\Local\Microsoft\Windows\Temporary%20Internet%20Files\Content.IE5\RJE3IO0Y\Documents%20and%20Settings\&#214;ZG&#220;R\Desktop\ZIRHLI%20B&#304;RL&#304;KLER%20YOLU%20&#304;HALE%20CD\Kopya%20sancak%20yol%20k&#252;baj&#3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asper/&#199;elikler%20Grup%20Yap&#305;/Hakedi&#351;ler/EVC&#304;LER%20HAKED&#304;&#350;LER/2%20nolu%20HAKED&#304;&#350;/Documents%20and%20Settings/&#214;ZG&#220;R/Desktop/ZIRHLI%20B&#304;RL&#304;KLER%20YOLU%20&#304;HALE%20CD/Kopya%20sancak%20yol%20k&#252;baj&#3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M:\Documents%20and%20Settings\Proje-&#199;izim\Desktop\Documents%20and%20Settings\ferudun\Desktop\DESKTOP\EXEL\&#304;haleler\1011\DOSYALAR\BO&#350;BOQ1KISI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Users\user\Documents\3-&#304;HALE%20DOSYALARI\3_DS&#304;%20D&#304;&#286;ER\_girilmeyenler\izmir%20bak&#305;r&#231;ay-2011-103303-CD\METRAJ-KE&#350;&#304;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Users\user\AppData\Local\Microsoft\Windows\Temporary%20Internet%20Files\Content.IE5\RJE3IO0Y\Documents%20and%20Settings\&#214;ZG&#220;R\Desktop\ZIRHLI%20B&#304;RL&#304;KLER%20YOLU%20&#304;HALE%20CD\Belgelerim\SANSUN%20YOLU\&#304;kmal-KE&#350;&#304;F----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RAY/Desktop/51.&#350;UBE%20&#304;&#350;LER&#304;/2012%20Y&#305;l&#305;%20&#304;&#351;leri/KALEC&#304;K%20BARAJI/kalecik%20baraj&#305;%20hakedi&#351;leri-1-12/KALEC&#304;K%20HAKED&#304;&#350;%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O-1"/>
      <sheetName val="TABLO-2"/>
      <sheetName val="TABLO-3"/>
      <sheetName val="TABLO-4"/>
      <sheetName val="TABLO-5"/>
      <sheetName val="GRAFET"/>
      <sheetName val="TABLO_3"/>
    </sheetNames>
    <sheetDataSet>
      <sheetData sheetId="0" refreshError="1"/>
      <sheetData sheetId="1" refreshError="1"/>
      <sheetData sheetId="2" refreshError="1">
        <row r="8">
          <cell r="B8" t="str">
            <v xml:space="preserve">        TURKEY</v>
          </cell>
        </row>
      </sheetData>
      <sheetData sheetId="3" refreshError="1"/>
      <sheetData sheetId="4" refreshError="1"/>
      <sheetData sheetId="5" refreshError="1"/>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0000000"/>
      <sheetName val="1000000"/>
      <sheetName val="İDARE KEŞFİ"/>
      <sheetName val="baca eleman"/>
      <sheetName val="taş duvar maliyeti"/>
      <sheetName val="boru menfez kazı"/>
      <sheetName val="icmal"/>
      <sheetName val="HAF-yol ANALİZ"/>
      <sheetName val="TEKLİF KEŞİF"/>
      <sheetName val="menfez giriş yapısıdemir"/>
      <sheetName val="MENFEZ BETONLARI"/>
      <sheetName val="YOL 1"/>
      <sheetName val="YOL 2"/>
      <sheetName val="YOL 3"/>
      <sheetName val="TAŞ DUVAR"/>
      <sheetName val="Sayfa1"/>
      <sheetName val="DEMİR METRAJI TABLOS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0000000"/>
      <sheetName val="1000000"/>
      <sheetName val="İDARE KEŞFİ"/>
      <sheetName val="baca eleman"/>
      <sheetName val="taş duvar maliyeti"/>
      <sheetName val="boru menfez kazı"/>
      <sheetName val="icmal"/>
      <sheetName val="HAF-yol ANALİZ"/>
      <sheetName val="TEKLİF KEŞİF"/>
      <sheetName val="menfez giriş yapısıdemir"/>
      <sheetName val="MENFEZ BETONLARI"/>
      <sheetName val="YOL 1"/>
      <sheetName val="YOL 2"/>
      <sheetName val="YOL 3"/>
      <sheetName val="TAŞ DUVAR"/>
      <sheetName val="Sayfa1"/>
      <sheetName val="DEMİR METRAJI TABLOS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Data"/>
      <sheetName val="Analizler"/>
      <sheetName val="Pivot Table"/>
      <sheetName val="dBase"/>
      <sheetName val="İcmal"/>
      <sheetName val="Toprak İşleri"/>
      <sheetName val="Sanat Yapıları"/>
      <sheetName val="Üst Yapı"/>
      <sheetName val="Çeşitli İşler"/>
      <sheetName val="Mahmutlar DDY Ü.G."/>
      <sheetName val="Çoruhözü Köp."/>
      <sheetName val="Balışeyh DDY Ü.G."/>
    </sheetNames>
    <sheetDataSet>
      <sheetData sheetId="0"/>
      <sheetData sheetId="1"/>
      <sheetData sheetId="2"/>
      <sheetData sheetId="3">
        <row r="6">
          <cell r="A6" t="str">
            <v>KGD-80</v>
          </cell>
          <cell r="B6" t="str">
            <v>KGD-80</v>
          </cell>
          <cell r="C6" t="str">
            <v>Köprülerde ankrajlı özel genleşme derz elemanının temini ve yerini montajı(80 mm. Genleşme kapasiteli)[Supply and in-situ assembly os special anchoraged expansion joints at the bridges. (Expansion capacity of 80 mm.)]</v>
          </cell>
          <cell r="D6" t="str">
            <v>m</v>
          </cell>
        </row>
        <row r="7">
          <cell r="A7" t="str">
            <v>M-1</v>
          </cell>
          <cell r="B7" t="str">
            <v>M-1</v>
          </cell>
          <cell r="C7" t="str">
            <v>Yüksek performanslı geri yansıtıcı (Reflektif malzeme)[High performance back reflectors (Reflect,ve material)]</v>
          </cell>
          <cell r="D7" t="str">
            <v>m2</v>
          </cell>
        </row>
        <row r="8">
          <cell r="A8" t="str">
            <v>M-2</v>
          </cell>
          <cell r="B8" t="str">
            <v>M-2</v>
          </cell>
          <cell r="C8" t="str">
            <v>Süper yüksek performanslı geri yansıtıcı (Reflektif malzeme)[Super high performance back reflectors (Reflect,ve material)]</v>
          </cell>
          <cell r="D8" t="str">
            <v>m2</v>
          </cell>
        </row>
        <row r="9">
          <cell r="A9" t="str">
            <v>M-3</v>
          </cell>
          <cell r="B9" t="str">
            <v>M-3</v>
          </cell>
          <cell r="C9" t="str">
            <v>Polikarbonat MalzemePolycarbonate Material</v>
          </cell>
          <cell r="D9" t="str">
            <v>kg</v>
          </cell>
        </row>
        <row r="10">
          <cell r="A10" t="str">
            <v>Ö-2</v>
          </cell>
          <cell r="B10" t="str">
            <v>Ö-2</v>
          </cell>
          <cell r="C10" t="str">
            <v>Kavşak kontrol cihazının (24 lü grup) temini ve yerine konulması (Temel dahil) [Supply and placement of interchange control device. (Group with 24 each)(Foundation included)]</v>
          </cell>
          <cell r="D10" t="str">
            <v>Adet(Each)</v>
          </cell>
        </row>
        <row r="11">
          <cell r="A11" t="str">
            <v>Ö-3</v>
          </cell>
          <cell r="B11" t="str">
            <v>Ö-3</v>
          </cell>
          <cell r="C11" t="str">
            <v>Ø 1000 mm çapında prefabrik muflu betonarme boru imalatı ve yerine döşenmesi(Manifacture and laying of prefabricated and muffed reinforced concrete ofØ 1000 mm. Diameter.)</v>
          </cell>
          <cell r="D11" t="str">
            <v>m</v>
          </cell>
        </row>
        <row r="12">
          <cell r="A12" t="str">
            <v>TŞ-D6-1A</v>
          </cell>
          <cell r="B12" t="str">
            <v>TŞ-D6-1</v>
          </cell>
          <cell r="C12" t="str">
            <v>Alüminyum profilden bilgi levhası yapılması(2.5 m2 ve 2.5 m2 den küçük)[Production of information plates made of aluminium profile. (Less than 2.5 m2 and 2.5 m2)]</v>
          </cell>
          <cell r="D12" t="str">
            <v>m2</v>
          </cell>
        </row>
        <row r="13">
          <cell r="A13" t="str">
            <v>TŞ-D6-1B</v>
          </cell>
          <cell r="B13" t="str">
            <v>TŞ-D6-1</v>
          </cell>
          <cell r="C13" t="str">
            <v>Alüminyum profilden bilgi levhası yapılması(2.5 m2 den büyük)[Production of information plates made of aluminium profile. (Larger than 2.5 m2)]</v>
          </cell>
          <cell r="D13" t="str">
            <v>m2</v>
          </cell>
        </row>
        <row r="14">
          <cell r="A14" t="str">
            <v>TŞ-D7-1</v>
          </cell>
          <cell r="B14" t="str">
            <v>TŞ-D7-1</v>
          </cell>
          <cell r="C14" t="str">
            <v>2 mm. kalınlığındaki galvanizli sacdan 90 cm. Kenarlı eşkenar üçgen levha yapılması(Production of equilateral triangular plates of  90 cm. Made of galvanised sheet at the thickness of 2 mm.)</v>
          </cell>
          <cell r="D14" t="str">
            <v>Adet(Each)</v>
          </cell>
        </row>
        <row r="15">
          <cell r="A15" t="str">
            <v>TŞ-D7/A-1</v>
          </cell>
          <cell r="B15" t="str">
            <v>TŞ-D7/A-1</v>
          </cell>
          <cell r="C15" t="str">
            <v>2 mm. kalınlığındaki galvanizli sacdan 135 cm. Kenarlı eşkenar üçgen levha yapılması(Production of equilateral triangular plates of  135 cm. made of galvanised sheet at the thickness of 2 mm.)</v>
          </cell>
          <cell r="D15" t="str">
            <v>Adet(Each)</v>
          </cell>
        </row>
        <row r="16">
          <cell r="A16" t="str">
            <v>TŞ-D8-1</v>
          </cell>
          <cell r="B16" t="str">
            <v>TŞ-D8-1</v>
          </cell>
          <cell r="C16" t="str">
            <v>2 mm. kalınlığındaki galvanizli sacdan 60 cm. çaplı yuvarlak levha yapılması(Production of round plates of  60 cm. diameter made of galvanised sheet of 2 mm. thickness.)</v>
          </cell>
          <cell r="D16" t="str">
            <v>Adet(Each)</v>
          </cell>
        </row>
        <row r="17">
          <cell r="A17" t="str">
            <v>TŞ-D8/A-1</v>
          </cell>
          <cell r="B17" t="str">
            <v>TŞ-D8/A-1</v>
          </cell>
          <cell r="C17" t="str">
            <v>2 mm. kalınlığındaki galvanizli sacdan 90 cm. çaplı yuvarlak levha yapılması(Production of round plates of  90 cm. diameter made of galvanised sheet of 2 mm. thickness.)</v>
          </cell>
          <cell r="D17" t="str">
            <v>Adet(Each)</v>
          </cell>
        </row>
        <row r="18">
          <cell r="A18" t="str">
            <v>TŞ-D9</v>
          </cell>
          <cell r="B18" t="str">
            <v>TŞ-D9</v>
          </cell>
          <cell r="C18" t="str">
            <v>2 mm. kalınlığındaki galvanizli sacdan 75 cm.lik sekizgen  levha yapılması(Production of octagonal plates of  75 cm. made of galvanised sheet of 2 mm. thickness.)</v>
          </cell>
          <cell r="D18" t="str">
            <v>Adet(Each)</v>
          </cell>
        </row>
        <row r="19">
          <cell r="A19" t="str">
            <v>TŞ-D9/A</v>
          </cell>
          <cell r="B19" t="str">
            <v>TŞ-D9/A</v>
          </cell>
          <cell r="C19" t="str">
            <v>2 mm kalınlığındaki galvanizli sacdan 90 cm.lik sekizgen levha yapılması(Production of octagonal plates of 90 cm. Made of galvanised sheet of 2 mm. Thickness)</v>
          </cell>
          <cell r="D19" t="str">
            <v>Adet (Each)</v>
          </cell>
        </row>
        <row r="20">
          <cell r="A20" t="str">
            <v>TŞ-D10</v>
          </cell>
          <cell r="B20" t="str">
            <v>TŞ-D10</v>
          </cell>
          <cell r="C20" t="str">
            <v>2 mm kalınlığındaki galvanizli sacdan muhtelif ebatlarda dörtgen levha yapılması(Production of quarilateral plates of various dimensions made of galvanised sheet of 2 mm. Thickness)</v>
          </cell>
          <cell r="D20" t="str">
            <v>m2</v>
          </cell>
        </row>
        <row r="21">
          <cell r="A21" t="str">
            <v>TŞ-D10/A</v>
          </cell>
          <cell r="B21" t="str">
            <v>TŞ-D10/A</v>
          </cell>
          <cell r="C21" t="str">
            <v>1.5 mm kalınlığındaki galvanizli sacdan muhtelif ebatlarda dörtgen levha yapılması(Production of quarilateral plates of various dimensions made of galvanised sheet of 1.5 mm. Thickness)</v>
          </cell>
          <cell r="D21" t="str">
            <v>m2</v>
          </cell>
        </row>
        <row r="22">
          <cell r="A22" t="str">
            <v>TŞ-D11</v>
          </cell>
          <cell r="B22" t="str">
            <v>TŞ-D11</v>
          </cell>
          <cell r="C22" t="str">
            <v xml:space="preserve">2 mm kalınlığındaki galvanizli sacdan tehlikeli viraj yön levhası yapılması [T-33b (60x180 cm.) levhası](Production of plates showing the dangerous bends made of galvanised sheet of 2 mm. thicknes) [ T-33b (60x180 cm.) plate] </v>
          </cell>
          <cell r="D22" t="str">
            <v>Adet (Each)</v>
          </cell>
        </row>
        <row r="23">
          <cell r="A23" t="str">
            <v>TŞ-D12/B</v>
          </cell>
          <cell r="B23" t="str">
            <v>TŞ-D12/B</v>
          </cell>
          <cell r="C23" t="str">
            <v>Galvanizli sac profilden trafik bilgi levhası yapılması(2 mm kalınlıkta) [(Production of traffic information plates made of galvanised sheet profile.)(At the thickness of 2mm.)]</v>
          </cell>
          <cell r="D23" t="str">
            <v>m2</v>
          </cell>
        </row>
        <row r="24">
          <cell r="A24" t="str">
            <v>TŞ-D20/B-1</v>
          </cell>
          <cell r="B24" t="str">
            <v>TŞ-D20/B-1</v>
          </cell>
          <cell r="C24" t="str">
            <v>Trafik İşaret levhası direği yapılması ve galvanizlenmesi (4 mm. Kalınlığında, 149 mm.açılımında)[( Production of posts of the traffic information plates and galvanisation of the same)(4 mm. Thickness and 149 mm. Opening)]</v>
          </cell>
          <cell r="D24" t="str">
            <v xml:space="preserve">m </v>
          </cell>
        </row>
        <row r="25">
          <cell r="A25" t="str">
            <v>TŞ-D21/A</v>
          </cell>
          <cell r="B25" t="str">
            <v>TŞ-D21/A</v>
          </cell>
          <cell r="C25" t="str">
            <v>Trafik Bilgi ve yön levhaları için direk yapılması ve galvaniz kaplanması (Muhtelif ebat NPI profilden)[Production and galvanization of the posts for traffic information and direction plates  (NPI profile in various dimensions)]</v>
          </cell>
          <cell r="D25" t="str">
            <v>kg</v>
          </cell>
        </row>
        <row r="26">
          <cell r="A26" t="str">
            <v>TŞ-D22/A</v>
          </cell>
          <cell r="B26" t="str">
            <v>TŞ-D22/A</v>
          </cell>
          <cell r="C26" t="str">
            <v>Kaplama üstü levha taşıyıcı konstrüksiyonu imali ve galvaniz kaplanması  (Manufacture and galvanisation of the plate carrying constructions on top of the pavement)</v>
          </cell>
          <cell r="D26" t="str">
            <v>kg</v>
          </cell>
        </row>
        <row r="27">
          <cell r="A27" t="str">
            <v>TŞ-D24</v>
          </cell>
          <cell r="B27" t="str">
            <v>TŞ-D24</v>
          </cell>
          <cell r="C27" t="str">
            <v>Levhaya tam reflektif malzeme yapıştırılması(Standart ve bilgi işaret levhaları)[Adhesion of full reflective material onto the plate(Standard and traffic information plates)]</v>
          </cell>
          <cell r="D27" t="str">
            <v>m2</v>
          </cell>
        </row>
        <row r="28">
          <cell r="A28" t="str">
            <v>TŞ-D25</v>
          </cell>
          <cell r="B28" t="str">
            <v>TŞ-D25</v>
          </cell>
          <cell r="C28" t="str">
            <v>Standart trafik işaret levha direğinin yerine konulması(Erection of the posts for standard traffic information plates.)</v>
          </cell>
          <cell r="D28" t="str">
            <v>Adet (Each)</v>
          </cell>
        </row>
        <row r="29">
          <cell r="A29" t="str">
            <v>TŞ-D26</v>
          </cell>
          <cell r="B29" t="str">
            <v>TŞ-D26</v>
          </cell>
          <cell r="C29" t="str">
            <v>Trafik bilgi levhalarına temel yapımı ve levha direği montajı(Base construction for standard information plates and assembly of the plate posts)</v>
          </cell>
          <cell r="D29" t="str">
            <v>Adet (Each)</v>
          </cell>
        </row>
        <row r="30">
          <cell r="A30" t="str">
            <v>TŞ-D27</v>
          </cell>
          <cell r="B30" t="str">
            <v>TŞ-D27</v>
          </cell>
          <cell r="C30" t="str">
            <v>Kaplama üstü levha taşıyıcı konstrüksiyonun komple yerine konulması (Complete assembly of plate carrying constructions on top of the pavement)</v>
          </cell>
          <cell r="D30" t="str">
            <v>Adet (Each)</v>
          </cell>
        </row>
        <row r="31">
          <cell r="A31" t="str">
            <v>TŞ-D28</v>
          </cell>
          <cell r="B31" t="str">
            <v>TŞ-D28</v>
          </cell>
          <cell r="C31" t="str">
            <v>Standart trafik işaret levhalarının yerlerine konulması(Erection of the standard traffic information plates.)</v>
          </cell>
          <cell r="D31" t="str">
            <v>Adet (Each)</v>
          </cell>
        </row>
        <row r="32">
          <cell r="A32" t="str">
            <v>TŞ-D29</v>
          </cell>
          <cell r="B32" t="str">
            <v>TŞ-D29</v>
          </cell>
          <cell r="C32" t="str">
            <v>Trafik bilgi levhalarının yerlerine konulması (Erection of the traffic information plates)</v>
          </cell>
          <cell r="D32" t="str">
            <v>m2</v>
          </cell>
        </row>
        <row r="33">
          <cell r="A33" t="str">
            <v>TŞ-D30</v>
          </cell>
          <cell r="B33" t="str">
            <v>TŞ-D30</v>
          </cell>
          <cell r="C33" t="str">
            <v>Kaplama üstü bilgi levhalarının yerlerine konulması (Placement of information plates on top of the pavement )</v>
          </cell>
          <cell r="D33" t="str">
            <v>m2</v>
          </cell>
        </row>
        <row r="34">
          <cell r="A34" t="str">
            <v>TŞ-D31</v>
          </cell>
          <cell r="B34" t="str">
            <v>TŞ-D31</v>
          </cell>
          <cell r="C34" t="str">
            <v>Standart trafik işaret levhalarının yerinden sökülmesi (Removal of the standard traffic information plates.)</v>
          </cell>
          <cell r="D34" t="str">
            <v>Adet (Each)</v>
          </cell>
        </row>
        <row r="35">
          <cell r="A35" t="str">
            <v>TŞ-D32</v>
          </cell>
          <cell r="B35" t="str">
            <v>TŞ-D32</v>
          </cell>
          <cell r="C35" t="str">
            <v>Trafik bilgi levhalarının yerlerinden sökülmesi  (Removal of the traffic information plates)</v>
          </cell>
          <cell r="D35" t="str">
            <v>m2</v>
          </cell>
        </row>
        <row r="36">
          <cell r="A36" t="str">
            <v>TŞ-D33</v>
          </cell>
          <cell r="B36" t="str">
            <v>TŞ-D33</v>
          </cell>
          <cell r="C36" t="str">
            <v>Kaplama üstü bilgi levhalarının yerlerinden sökülmesi  (Removal of information plates on top of the pavement )</v>
          </cell>
          <cell r="D36" t="str">
            <v>m2</v>
          </cell>
        </row>
        <row r="37">
          <cell r="A37" t="str">
            <v>TŞ-D34</v>
          </cell>
          <cell r="B37" t="str">
            <v>TŞ-D34</v>
          </cell>
          <cell r="C37" t="str">
            <v>Standart trafik işaret levha direğinin yerinden sökülmesi(Removal of the posts for standard traffic information plates.)</v>
          </cell>
          <cell r="D37" t="str">
            <v>Adet (Each)</v>
          </cell>
        </row>
        <row r="38">
          <cell r="A38" t="str">
            <v>TŞ-D35</v>
          </cell>
          <cell r="B38" t="str">
            <v>TŞ-D35</v>
          </cell>
          <cell r="C38" t="str">
            <v>Trafik bilgi levhası direklerinin yerlerinden sökülmesi   (Removal of the posts for the traffic information plates)</v>
          </cell>
          <cell r="D38" t="str">
            <v>Adet (Each)</v>
          </cell>
        </row>
        <row r="39">
          <cell r="A39" t="str">
            <v>TŞ-D36</v>
          </cell>
          <cell r="B39" t="str">
            <v>TŞ-D36</v>
          </cell>
          <cell r="C39" t="str">
            <v>Kaplama üstü levha taşıyıcı konstrüksiyonun komple yerine sökülmesi (Complete removal of plate carrying constructions on top of the pavement)</v>
          </cell>
          <cell r="D39" t="str">
            <v>Adet (Each)</v>
          </cell>
        </row>
        <row r="40">
          <cell r="A40" t="str">
            <v>TŞ-IŞ1/A</v>
          </cell>
          <cell r="B40" t="str">
            <v>TŞ-IŞ1/A</v>
          </cell>
          <cell r="C40" t="str">
            <v>Standart sinyal verici direği yapılması ve galvanizlenmesi(Manifacture and galvanisation of standard signal transmitting posts)</v>
          </cell>
          <cell r="D40" t="str">
            <v>Adet (Each)</v>
          </cell>
        </row>
        <row r="41">
          <cell r="A41" t="str">
            <v>TŞ-IŞ2/A</v>
          </cell>
          <cell r="B41" t="str">
            <v>TŞ-IŞ2/A</v>
          </cell>
          <cell r="C41" t="str">
            <v>Başüstü sinyal verici direği yapılması ve galvanizlenmesi(Manifacture and galvanisation of over head signal transmitting posts)</v>
          </cell>
          <cell r="D41" t="str">
            <v>Adet (Each)</v>
          </cell>
        </row>
        <row r="42">
          <cell r="A42" t="str">
            <v>TŞ-IŞ3/A-1</v>
          </cell>
          <cell r="B42" t="str">
            <v>TŞ-IŞ3/A-1</v>
          </cell>
          <cell r="C42" t="str">
            <v>200 mm. Çaplı polikarbonat malzemeden sinyal verici yapılması (Halojen ampüllü) (Gövde , kapak, siperlik)[Signal transmitter made of polycarbonate material of 200 mm. Diameter.(Halogen Lamb) ( Body, cap, canopy)]</v>
          </cell>
          <cell r="D42" t="str">
            <v>Adet (Each)</v>
          </cell>
        </row>
        <row r="43">
          <cell r="A43" t="str">
            <v>TŞ-IŞ3/B-1</v>
          </cell>
          <cell r="B43" t="str">
            <v>TŞ-IŞ3/B-1</v>
          </cell>
          <cell r="C43" t="str">
            <v>300 mm. Çaplı polikarbonat malzemeden sinyal verici yapılması (Halojen ampüllü) (Gövde , kapak, siperlik)[Signal transmitter made of poly carbonate material of 300 mm. Diameter .(Halojen lamb) (Body , cap, canopy)]</v>
          </cell>
          <cell r="D43" t="str">
            <v>Adet (Each)</v>
          </cell>
        </row>
        <row r="44">
          <cell r="A44" t="str">
            <v>TŞ-IŞ7-1</v>
          </cell>
          <cell r="B44" t="str">
            <v>TŞ-IŞ7-1</v>
          </cell>
          <cell r="C44" t="str">
            <v>200 mm. Çaplı sinyal vericilerin yaya sinyal verici grubu haline getirilmesi montajı(Polikarbonat malzemeden)[Assembly of signal transmitters diametered as 200 mm. , in the form of pedestrian signal transmitter group. (Polycarbonate material)]</v>
          </cell>
          <cell r="D44" t="str">
            <v>Grup (Group)</v>
          </cell>
        </row>
        <row r="45">
          <cell r="A45" t="str">
            <v>TŞ-IŞ7/A-1</v>
          </cell>
          <cell r="B45" t="str">
            <v>TŞ-IŞ7/A-1</v>
          </cell>
          <cell r="C45" t="str">
            <v>200 mm. Çaplı sinyal vericilerin oto sinyal verici grubu haline getirilmesi montajı(Polikarbonat malzemeden)[Assembly of signal transmitters diametered as 200 mm. , in the form of auto signal transmitter group. (Polycarbonate material)]</v>
          </cell>
          <cell r="D45" t="str">
            <v>Grup (Group)</v>
          </cell>
        </row>
        <row r="46">
          <cell r="A46" t="str">
            <v>TŞ-IŞ8/A-1</v>
          </cell>
          <cell r="B46" t="str">
            <v>TŞ-IŞ8/A-1</v>
          </cell>
          <cell r="C46" t="str">
            <v>300 mm. Çaplı sinyal vericilerin oto sinyal verici grubu haline getirilmesi montajı(Polikarbonat malzemeden)[Assembly of signal transmitters diametered as 300 mm. , in the form of auto signal transmitter group. (Polycarbonate material)]</v>
          </cell>
          <cell r="D46" t="str">
            <v>Grup (Group)</v>
          </cell>
        </row>
        <row r="47">
          <cell r="A47" t="str">
            <v>TŞ-IŞ10</v>
          </cell>
          <cell r="B47" t="str">
            <v>TŞ-IŞ10</v>
          </cell>
          <cell r="C47" t="str">
            <v>Standart sinyal verici direği yerine konulması (Temel Dahil)[Placement of signal transmitter post.(Foundation included)]</v>
          </cell>
          <cell r="D47" t="str">
            <v>Adet(Each)</v>
          </cell>
        </row>
        <row r="48">
          <cell r="A48" t="str">
            <v>TŞ-IŞ11</v>
          </cell>
          <cell r="B48" t="str">
            <v>TŞ-IŞ11</v>
          </cell>
          <cell r="C48" t="str">
            <v>Başüstü sinyal verici direği yerine konulması (Temel Dahil)[Placement of overhead signal transmitter post. (Foundation included)]</v>
          </cell>
          <cell r="D48" t="str">
            <v>Adet(Each)</v>
          </cell>
        </row>
        <row r="49">
          <cell r="A49" t="str">
            <v>TŞ-IŞ13-1</v>
          </cell>
          <cell r="B49" t="str">
            <v>TŞ-IŞ13-1</v>
          </cell>
          <cell r="C49" t="str">
            <v>200 mm. çaplı sinyal vericinin standart veya baş üstü direğine montajı(Assembly of signal transmitter diametered as 200 mm. on the standard or over head post)</v>
          </cell>
          <cell r="D49" t="str">
            <v>Adet(Each)</v>
          </cell>
        </row>
        <row r="50">
          <cell r="A50" t="str">
            <v>TŞ-IŞ14-1</v>
          </cell>
          <cell r="B50" t="str">
            <v>TŞ-IŞ14-1</v>
          </cell>
          <cell r="C50" t="str">
            <v>300 mm. çaplı sinyal vericinin standart veya baş üstü direğine montajı(Assembly of signal transmitter diametered as 300 mm. on the standard or over head post)</v>
          </cell>
          <cell r="D50" t="str">
            <v>Adet(Each)</v>
          </cell>
        </row>
        <row r="51">
          <cell r="A51" t="str">
            <v>TŞ-IŞ15-1</v>
          </cell>
          <cell r="B51" t="str">
            <v>TŞ-IŞ15-1</v>
          </cell>
          <cell r="C51" t="str">
            <v>200 mm. çaplı sinyal verici grubun standart veya baş üstü direğine montajı(Assembly of signal transmitter group diametered as 200 mm. on the standard or over head post)</v>
          </cell>
          <cell r="D51" t="str">
            <v>Grup (Group)</v>
          </cell>
        </row>
        <row r="52">
          <cell r="A52" t="str">
            <v>TŞ-IŞ16-1</v>
          </cell>
          <cell r="B52" t="str">
            <v>TŞ-IŞ16-1</v>
          </cell>
          <cell r="C52" t="str">
            <v>300 mm. çaplı sinyal verici grubun standart veya baş üstü direğine montajı(Assembly of signal transmitter group diametered as 300 mm. on the standard or over head post)</v>
          </cell>
          <cell r="D52" t="str">
            <v>Grup (Group)</v>
          </cell>
        </row>
        <row r="53">
          <cell r="A53" t="str">
            <v>TŞ-IŞ18-1</v>
          </cell>
          <cell r="B53" t="str">
            <v>TŞ-IŞ18-1</v>
          </cell>
          <cell r="C53" t="str">
            <v>200 mm. veya 300 mm. çaplı sinyal verici grubu ile 200 mm. veya 300 mm. çaplı sinyal vericinin kaplama üstü konstrüksiyona montajı (Assembly of signal transmitter group diametered as 200mm. or  300 mm. and signal transmitters of 200 mm. or 300 mm. diamet</v>
          </cell>
          <cell r="D53" t="str">
            <v>Grup (Group)</v>
          </cell>
        </row>
        <row r="54">
          <cell r="A54" t="str">
            <v>TŞ-IŞ21</v>
          </cell>
          <cell r="B54" t="str">
            <v>TŞ-IŞ21</v>
          </cell>
          <cell r="C54" t="str">
            <v>Orta refüj ve kaldırım altından kablo geçişi(Laying cables under the median refuge and pavement)</v>
          </cell>
          <cell r="D54" t="str">
            <v>m</v>
          </cell>
        </row>
        <row r="55">
          <cell r="A55" t="str">
            <v>TŞ-Y1/A-1</v>
          </cell>
          <cell r="B55" t="str">
            <v>TŞ-Y1/A-1</v>
          </cell>
          <cell r="C55" t="str">
            <v>Yatay İşaretlemenin silinmesi(Scratching of horizontal markings.)</v>
          </cell>
          <cell r="D55" t="str">
            <v>m2</v>
          </cell>
        </row>
        <row r="56">
          <cell r="A56" t="str">
            <v>TŞ-Y2</v>
          </cell>
          <cell r="B56" t="str">
            <v>TŞ-Y2</v>
          </cell>
          <cell r="C56" t="str">
            <v>Termoplastik boya ile püskürtme (Sprey) yöntemiyle yol çizgilerinin çizilmesi (Makina ile) (1.5 mm. kalınlıkta)[(Road markings through thermoplastic paint (spray) method.) (By machine) (At the thickness of 1.5 mm.)]</v>
          </cell>
          <cell r="D56" t="str">
            <v>m2</v>
          </cell>
        </row>
        <row r="57">
          <cell r="A57" t="str">
            <v>TŞ-Y2/A</v>
          </cell>
          <cell r="B57" t="str">
            <v>TŞ-Y2/A</v>
          </cell>
          <cell r="C57" t="str">
            <v>Termoplastik boya ile püskürtme (Sprey) yöntemiyle yol çizgilerinin çizilmesi (Makina ile) (2 mm. kalınlıkta)[(Road markings through thermoplastic paint (spray) method.) (By machine) (At the thickness of 2 mm.)]</v>
          </cell>
          <cell r="D57" t="str">
            <v>m2</v>
          </cell>
        </row>
        <row r="58">
          <cell r="A58" t="str">
            <v>TŞ-Y4/C-1</v>
          </cell>
          <cell r="B58" t="str">
            <v>TŞ-Y4/C-1</v>
          </cell>
          <cell r="C58" t="str">
            <v xml:space="preserve">Termoplastik boya ile serme yöntemiyle yaya geçitleri, yavaşlama uyarı ve şerit çizgilerinin çizilmesi (3 mm. kalınlıkta)[(Markings of pedestrian crossings, retard signals and lane marings through thermoplastic paint laying method.) (At the thickness of </v>
          </cell>
          <cell r="D58" t="str">
            <v>m2</v>
          </cell>
        </row>
        <row r="59">
          <cell r="A59" t="str">
            <v>TŞ-Y5/C-1</v>
          </cell>
          <cell r="B59" t="str">
            <v>TŞ-Y5/C-1</v>
          </cell>
          <cell r="C59" t="str">
            <v>Termoplastik boya ile serme yöntemiyle ofset tarama çizilmesi (3 mm. kalınlıkta)[(Offset markings through thermoplastic paint laying method.) (At the thickness of 3 mm.)]</v>
          </cell>
          <cell r="D59" t="str">
            <v>m2</v>
          </cell>
        </row>
        <row r="60">
          <cell r="A60" t="str">
            <v>TŞ-Y6/C-1</v>
          </cell>
          <cell r="B60" t="str">
            <v>TŞ-Y6/C-1</v>
          </cell>
          <cell r="C60" t="str">
            <v>Termoplastik boya ile serme yöntemiyle seyrek refüj taramaları çizilmesi (3 mm. kalınlıkta)[(Marking of cross hatchings through thermoplastic paint laying method.) (At the thickness of 3 mm.)]</v>
          </cell>
          <cell r="D60" t="str">
            <v>m2</v>
          </cell>
        </row>
        <row r="61">
          <cell r="A61" t="str">
            <v>TŞ-Y7/C-1</v>
          </cell>
          <cell r="B61" t="str">
            <v>TŞ-Y7/C-1</v>
          </cell>
          <cell r="C61" t="str">
            <v>Termoplastik boya ile serme yöntemiyle standart ok ve yazıların çizilmesi (3 mm. kalınlıkta)[(Standard arrow and letter marking laid through thermoplastic paint laying method.) (At the thickness of 3 mm.)]</v>
          </cell>
          <cell r="D61" t="str">
            <v>m2</v>
          </cell>
        </row>
        <row r="62">
          <cell r="A62" t="str">
            <v>TŞ-Y8/C-1</v>
          </cell>
          <cell r="B62" t="str">
            <v>TŞ-Y8/C-1</v>
          </cell>
          <cell r="C62" t="str">
            <v>Termoplastik boya ile serme yöntemiyle standart çift ok çizilmesi (3 mm. kalınlıkta)[(Standard double arrowed markings laid through thermoplastic paint laying method.) (At the thickness of 3 mm.)]</v>
          </cell>
          <cell r="D62" t="str">
            <v>m2</v>
          </cell>
        </row>
        <row r="63">
          <cell r="A63">
            <v>2200</v>
          </cell>
          <cell r="B63">
            <v>2200</v>
          </cell>
          <cell r="C63" t="str">
            <v>Her cins ve klastaki zeminde yarma ve yan ariyet kazısı yapılması ve kazının kullanılması(Cut and side borrow excavation of any type and class of soil and rehandling.)</v>
          </cell>
          <cell r="D63" t="str">
            <v>m3</v>
          </cell>
        </row>
        <row r="64">
          <cell r="A64" t="str">
            <v>2202A</v>
          </cell>
          <cell r="B64" t="str">
            <v>2202A</v>
          </cell>
          <cell r="C64" t="str">
            <v>Her cins ve klastaki zeminde ocak ariyeti kazısı yapılması ve kazının kullanılması Km:91+250 de Sağda/Solda 1 No.lu YUKARI MAHMUTLAR Ariyet Ocağına ait)[(Borrow pit excavation of any kind and class of soil and rehandling.)(YUKARI MAHMUTLAR borrow pit No</v>
          </cell>
          <cell r="D64" t="str">
            <v>m3</v>
          </cell>
        </row>
        <row r="65">
          <cell r="A65" t="str">
            <v>2202B</v>
          </cell>
          <cell r="B65" t="str">
            <v>2202B</v>
          </cell>
          <cell r="C65" t="str">
            <v>Her cins ve klastaki zeminde ocak ariyeti kazısı yapılması ve kazının kullanılması Km:92+000 den 650 m. Solda 2 No.lu IŞIKLAR Ariyet Ocağına ait)[(Borrow pit excavation of any kind and class of soil and rehandling.)(IŞIKLAR borrow pit No.2 to 650 m. lef</v>
          </cell>
          <cell r="D65" t="str">
            <v>m3</v>
          </cell>
        </row>
        <row r="66">
          <cell r="A66" t="str">
            <v>2202C</v>
          </cell>
          <cell r="B66" t="str">
            <v>2202C</v>
          </cell>
          <cell r="C66" t="str">
            <v>Her cins ve klastaki zeminde ocak ariyeti kazısı yapılması ve kazının kullanılması Km:112+280 den 600 m. solda  3 No.lu KARGIN Ariyet Ocağına ait)[(Borrow pit excavation of any kind and class of soil and rehandling.)(KARGIN borrow pit No.6 to 8800m forw</v>
          </cell>
          <cell r="D66" t="str">
            <v>m3</v>
          </cell>
        </row>
        <row r="67">
          <cell r="A67">
            <v>2204</v>
          </cell>
          <cell r="B67">
            <v>2204</v>
          </cell>
          <cell r="C67" t="str">
            <v>Dolgu altlarındaki her cins zayıf (Bitkisel toprak vs.) ve oynak (Batak ve balçık)zeminlerin kazılması ve kullanılması[Excavation of any kind of weak (Topsoil,etc.) and unstable (Swampy and muddy) soils underlying the fill sections and rehandling.]</v>
          </cell>
          <cell r="D67" t="str">
            <v>m3</v>
          </cell>
        </row>
        <row r="68">
          <cell r="A68">
            <v>2209</v>
          </cell>
          <cell r="B68">
            <v>2209</v>
          </cell>
          <cell r="C68" t="str">
            <v>Dolguya gelen her cins ve klastaki kazı malzemesinin sulanması ve sıkıştırılması(Watering and compaction of any type and class of excavated material.)</v>
          </cell>
          <cell r="D68" t="str">
            <v>m3</v>
          </cell>
        </row>
        <row r="69">
          <cell r="A69" t="str">
            <v>2500A</v>
          </cell>
          <cell r="B69" t="str">
            <v>2500A</v>
          </cell>
          <cell r="C69" t="str">
            <v>Her cins ve klastaki zeminde reglaj (Ana yol)[(Finishing of any kind and any class of soil.) (On main road)]</v>
          </cell>
          <cell r="D69" t="str">
            <v>km</v>
          </cell>
        </row>
        <row r="70">
          <cell r="A70" t="str">
            <v>2500B</v>
          </cell>
          <cell r="B70" t="str">
            <v>2500B</v>
          </cell>
          <cell r="C70" t="str">
            <v>Her cins ve klastaki zeminde reglaj (Kavşak kolları, yan yollar ve bağlantı yolları)[(Finishing of any kind and any class of soil.) (At interchange crossings, secondary roads and link roads)]</v>
          </cell>
          <cell r="D70" t="str">
            <v>km</v>
          </cell>
        </row>
        <row r="71">
          <cell r="A71">
            <v>2540</v>
          </cell>
          <cell r="B71">
            <v>2540</v>
          </cell>
          <cell r="C71" t="str">
            <v>Şevlerde bitkisel toprak tabakası teşkili (Ocak veya depo malzemesinden)[(Construction of topsoil layer on slopes.) (Using storage or barrow pit materials)]</v>
          </cell>
          <cell r="D71" t="str">
            <v>m3</v>
          </cell>
        </row>
        <row r="72">
          <cell r="A72" t="str">
            <v>2640</v>
          </cell>
          <cell r="B72" t="str">
            <v>2640</v>
          </cell>
          <cell r="C72" t="str">
            <v xml:space="preserve">Elenmemiş malzeme ile sanat yapıları ve köprü temel tabanına, beton yol ve tretuvar altlarına kum, çakıl tabakası serilmesi ve drenaj hendekleri ile her türlü büz yanlarında kum, çakıl dolgu yapılması(Laying of sand, gravel layer to the foundation bases </v>
          </cell>
          <cell r="D72" t="str">
            <v>m3</v>
          </cell>
        </row>
        <row r="73">
          <cell r="A73" t="str">
            <v>2641</v>
          </cell>
          <cell r="B73" t="str">
            <v>2641</v>
          </cell>
          <cell r="C73" t="str">
            <v>Elenmiş malzeme ile sanat yapıları ve köprü temel tabanına, beton yol ve tretuvar altlarına kum, çakıl tabakası serilmesi ve drenaj hendekleri ile her türlü büz yanlarında kum, çakıl dolgu yapılması(Laying of sand, gravel layer to the foundation bases of</v>
          </cell>
          <cell r="D73" t="str">
            <v>m3</v>
          </cell>
        </row>
        <row r="74">
          <cell r="A74" t="str">
            <v>3000/T</v>
          </cell>
          <cell r="B74" t="str">
            <v>3000/T</v>
          </cell>
          <cell r="C74" t="str">
            <v>Çimento bedeli ile çimentonun; yüklenmesi, taşınması, boşaltılması ve istifia-Beton tesisine (Portland çimentosu (TS 19, PÇ 32.5) (Dökme))b-İşbaşına (Portland çimentosu (TS 19, PÇ 42.5) (Torbalı))(Supplying, loading, transporting, unloading and storing</v>
          </cell>
        </row>
        <row r="75">
          <cell r="A75" t="str">
            <v>3000/T/A</v>
          </cell>
          <cell r="C75" t="str">
            <v>a-To the concrete plant. (Portland cement (TS 19, PÇ 32.5) (Bulk))</v>
          </cell>
          <cell r="D75" t="str">
            <v>Ton</v>
          </cell>
        </row>
        <row r="76">
          <cell r="A76" t="str">
            <v>3000/T/B</v>
          </cell>
          <cell r="C76" t="str">
            <v>b-To the job site. (Portland cement (TS 19, PÇ 32.5) (Bag))</v>
          </cell>
          <cell r="D76" t="str">
            <v>Ton</v>
          </cell>
        </row>
        <row r="77">
          <cell r="A77" t="str">
            <v>3000/T1</v>
          </cell>
          <cell r="B77" t="str">
            <v>3000/T</v>
          </cell>
          <cell r="C77" t="str">
            <v>Çimento bedeli ile çimentonun; yüklenmesi, taşınması, boşaltılması ve istifia-Portland çimentosu (TS 19, PÇ 32.5) (Dökme)b-Portland çimentosu (TS 19, PÇ 42.5) (Dökme)(Supplying, loading, transporting, unloading and storing of cement to be used in const</v>
          </cell>
        </row>
        <row r="78">
          <cell r="A78" t="str">
            <v>3000/T1/A</v>
          </cell>
          <cell r="C78" t="str">
            <v>a-Portland cement (TS 19, PÇ 32.5) (Bulk)</v>
          </cell>
          <cell r="D78" t="str">
            <v>Ton</v>
          </cell>
        </row>
        <row r="79">
          <cell r="A79" t="str">
            <v>3000/T1/B</v>
          </cell>
          <cell r="C79" t="str">
            <v>b-Portland cement (TS 19, PÇ 42.5) (Bulk)</v>
          </cell>
          <cell r="D79" t="str">
            <v>Ton</v>
          </cell>
        </row>
        <row r="80">
          <cell r="A80" t="str">
            <v>3368</v>
          </cell>
          <cell r="B80" t="str">
            <v>3368</v>
          </cell>
          <cell r="C80" t="str">
            <v>Beton ayırma taşı(Stone for concrete spannings)</v>
          </cell>
          <cell r="D80" t="str">
            <v>m</v>
          </cell>
        </row>
        <row r="81">
          <cell r="A81" t="str">
            <v>3400</v>
          </cell>
          <cell r="B81" t="str">
            <v>3400</v>
          </cell>
          <cell r="C81" t="str">
            <v>Ocak taşından istifsiz köprü ve menfez tahkimatı(Dumped bridge and culvert protection using quarry stone)</v>
          </cell>
          <cell r="D81" t="str">
            <v>m3</v>
          </cell>
        </row>
        <row r="82">
          <cell r="A82" t="str">
            <v>3522</v>
          </cell>
          <cell r="B82" t="str">
            <v>3522</v>
          </cell>
          <cell r="C82" t="str">
            <v>50 cm. Kalınlıkta ocak taşı ile harçlı pere(Riprap in mortar of 50 cm. İn thickness using quarry stone.)</v>
          </cell>
          <cell r="D82" t="str">
            <v>m2</v>
          </cell>
        </row>
        <row r="83">
          <cell r="A83" t="str">
            <v>3605/A</v>
          </cell>
          <cell r="B83" t="str">
            <v>3605/A</v>
          </cell>
          <cell r="C83" t="str">
            <v>Ø 150 mm. Tünel tipi drenaj borusu temini ve yerine döşenmesi(Supply and laying of Ø 150 mm. tunnel type drainage pipe.)</v>
          </cell>
          <cell r="D83" t="str">
            <v>m</v>
          </cell>
        </row>
        <row r="84">
          <cell r="A84" t="str">
            <v>3650</v>
          </cell>
          <cell r="B84" t="str">
            <v>3650</v>
          </cell>
          <cell r="C84" t="str">
            <v>Kanaviçeli tecrit(Canvas insulation.)</v>
          </cell>
          <cell r="D84" t="str">
            <v>m2</v>
          </cell>
        </row>
        <row r="85">
          <cell r="A85" t="str">
            <v>3780/30</v>
          </cell>
          <cell r="B85" t="str">
            <v>3780/30</v>
          </cell>
          <cell r="C85" t="str">
            <v>Otokorkuluk rayı yapılması (Ral-Rg 620)[Manufactoring of rail for guard rails. (Ra-Rg 620)]</v>
          </cell>
          <cell r="D85" t="str">
            <v>m</v>
          </cell>
        </row>
        <row r="86">
          <cell r="A86" t="str">
            <v>3780/31</v>
          </cell>
          <cell r="B86" t="str">
            <v>3780/31</v>
          </cell>
          <cell r="C86" t="str">
            <v>Otokorkuluk dikmesi yapılması(Sigma profilden) (Ral-Rg 620)[Manufactoring of post for guard-rails. (Sigma Profile) (Ral-Rg 620)]</v>
          </cell>
          <cell r="D86" t="str">
            <v>Adet(Each)</v>
          </cell>
        </row>
        <row r="87">
          <cell r="A87" t="str">
            <v>3780/33</v>
          </cell>
          <cell r="B87" t="str">
            <v>3780/33</v>
          </cell>
          <cell r="C87" t="str">
            <v>Otokorkuluk "U" takozu yapılması (Ral-Rg 620)[Manufacturing of U buffer blocks for guard rails. (Ral-Rg 620)]</v>
          </cell>
          <cell r="D87" t="str">
            <v>Adet(Each)</v>
          </cell>
        </row>
        <row r="88">
          <cell r="A88" t="str">
            <v>3780/34</v>
          </cell>
          <cell r="B88" t="str">
            <v>3780/34</v>
          </cell>
          <cell r="C88" t="str">
            <v>Otokorkuluk bağlantı plakası yapılması (Ral-Rg 620)[Manufacturing of connection plates for guard rails. (Ral-Rg 620)]</v>
          </cell>
          <cell r="D88" t="str">
            <v>Adet(Each)</v>
          </cell>
        </row>
        <row r="89">
          <cell r="A89" t="str">
            <v>3780/35</v>
          </cell>
          <cell r="B89" t="str">
            <v>3780/35</v>
          </cell>
          <cell r="C89" t="str">
            <v>Otokorkuluk takozu (L=480 mm.) ile ara bağlantı parçasının yapılması (Ral-Rg 620)[Manufacturing of buffer blocks (L=480 mm.) and connection plates for guard rails. (Ral-Rg 620)]</v>
          </cell>
          <cell r="D89" t="str">
            <v>Adet(Each)</v>
          </cell>
        </row>
        <row r="90">
          <cell r="A90" t="str">
            <v>3780/38</v>
          </cell>
          <cell r="B90" t="str">
            <v>3780/38</v>
          </cell>
          <cell r="C90" t="str">
            <v>Otokorkuluk gergi kuşağı yapılması (Ral-Rg 620)[Manufacturing of tension belts for guard rails. (Ral-Rg 620)]</v>
          </cell>
          <cell r="D90" t="str">
            <v>m</v>
          </cell>
        </row>
        <row r="91">
          <cell r="A91" t="str">
            <v>3780/39</v>
          </cell>
          <cell r="B91" t="str">
            <v>3780/39</v>
          </cell>
          <cell r="C91" t="str">
            <v>Otokorkuluk uç parçası yapılması (Ral-Rg 620)[Manufacturing of end points for the guard rails. (Ral-Rg 620)]</v>
          </cell>
          <cell r="D91" t="str">
            <v>Adet(Each)</v>
          </cell>
        </row>
        <row r="92">
          <cell r="A92" t="str">
            <v>3780/41</v>
          </cell>
          <cell r="B92" t="str">
            <v>3780/41</v>
          </cell>
          <cell r="C92" t="str">
            <v>Otokorkuluk genleşme eki (80-160 mm.) yapılması (Ral-Rg 620)(Normal yaydan ve gergi kuşağından farklı olarak)[Manufacturing of expansion joints (80-160 mm.) for guard rails. (Sigma profile)(Including plates and anchorage) (Ral-Rg 620)]</v>
          </cell>
          <cell r="D92" t="str">
            <v>Adet(Each)</v>
          </cell>
        </row>
        <row r="93">
          <cell r="A93" t="str">
            <v>3780/42</v>
          </cell>
          <cell r="B93" t="str">
            <v>3780/42</v>
          </cell>
          <cell r="C93" t="str">
            <v>Köprü koruyucu otokorkuluğu dikmesi yapılması(Sigma profilden) (Plakalar ve ankraj dahil)(Ral-Rg 620)[Manufacturing of posts for bridge guard-rails. (Sigma profile)(Including plates and anchorage) (Ral-Rg 620)]</v>
          </cell>
          <cell r="D93" t="str">
            <v>Adet(Each)</v>
          </cell>
        </row>
        <row r="94">
          <cell r="A94" t="str">
            <v>3780/44</v>
          </cell>
          <cell r="B94" t="str">
            <v>3780/44</v>
          </cell>
          <cell r="C94" t="str">
            <v>Otokorkuluk rayı montajı (Ral-Rg 620)[Assembly of th erails of the guard rails.(Ral-Rg 620)]</v>
          </cell>
          <cell r="D94" t="str">
            <v>m</v>
          </cell>
        </row>
        <row r="95">
          <cell r="A95" t="str">
            <v>3780/45</v>
          </cell>
          <cell r="B95" t="str">
            <v>3780/45</v>
          </cell>
          <cell r="C95" t="str">
            <v>Otokorkuluk dikmesi montajı (Sigma veya Ipe 100 profilden) (Ral-Rg 620)[(Assembly of the posts of the guard rails.) (Ral-Rg 620) (Sigma or Ipe 100 profile)]</v>
          </cell>
          <cell r="D95" t="str">
            <v>Adet(Each)</v>
          </cell>
        </row>
        <row r="96">
          <cell r="A96" t="str">
            <v>3780/46</v>
          </cell>
          <cell r="B96" t="str">
            <v>3780/46</v>
          </cell>
          <cell r="C96" t="str">
            <v>Otokorkuluk "U" takozu (bağlantı plakası dahil) montajı (Ral-Rg 620)[Assembly of the "U" buffer blocks of the guard rails.)(Including the connection plate)  (Ral-Rg 620)]</v>
          </cell>
          <cell r="D96" t="str">
            <v>Adet(Each)</v>
          </cell>
        </row>
        <row r="97">
          <cell r="A97" t="str">
            <v>3780/47</v>
          </cell>
          <cell r="B97" t="str">
            <v>3780/47</v>
          </cell>
          <cell r="C97" t="str">
            <v>Otokorkuluk takozu (L=480 mm.) ile ara bağlantı parçasının (Bağlantı plakası dahil) montajı (Ral-Rg 620)[Assembly of the buffer blocks (L=480 mm.) and connection plates(Including the connection plate) of the guard rails. (Ral-Rg 620)]</v>
          </cell>
          <cell r="D97" t="str">
            <v>Adet(Each)</v>
          </cell>
        </row>
        <row r="98">
          <cell r="A98" t="str">
            <v>3780/50</v>
          </cell>
          <cell r="B98" t="str">
            <v>3780/50</v>
          </cell>
          <cell r="C98" t="str">
            <v>Otokorkuluk gergi kuşağı montajı (Ral-Rg 620)[Assembly of the tension belts for guard rails. (Ral-Rg 620)]</v>
          </cell>
          <cell r="D98" t="str">
            <v>m</v>
          </cell>
        </row>
        <row r="99">
          <cell r="A99" t="str">
            <v>3780/51</v>
          </cell>
          <cell r="B99" t="str">
            <v>3780/51</v>
          </cell>
          <cell r="C99" t="str">
            <v>Otokorkuluk uç parçası montajı (Ral-Rg 620)[Assembly of the end parts of the guard rails. (Ral-Rg 620)]</v>
          </cell>
          <cell r="D99" t="str">
            <v>Adet(Each)</v>
          </cell>
        </row>
        <row r="100">
          <cell r="A100" t="str">
            <v>3780/53</v>
          </cell>
          <cell r="B100" t="str">
            <v>3780/53</v>
          </cell>
          <cell r="C100" t="str">
            <v>Otokorkuluk genleşme eki (80-160 mm.) montajı (Ral-Rg 620)[Assembly of the expansion joints (80-160 mm.) for guard rails. (Sigma profile)</v>
          </cell>
          <cell r="D100" t="str">
            <v>Adet(Each)</v>
          </cell>
        </row>
        <row r="101">
          <cell r="A101" t="str">
            <v>3780/54</v>
          </cell>
          <cell r="B101" t="str">
            <v>3780/54</v>
          </cell>
          <cell r="C101" t="str">
            <v>Köprü koruyucu otokorkuluğu dikmesi montajı (Ral-Rg 620)(Sigma veya Ipe 100 profilden) [Assembly of the posts of  bridge protective guard-rails. (Ral-Rg 620) (Sigma profileor Ipe 100 profile)]</v>
          </cell>
          <cell r="D101" t="str">
            <v>Adet(Each)</v>
          </cell>
        </row>
        <row r="102">
          <cell r="A102" t="str">
            <v>3780/55</v>
          </cell>
          <cell r="B102" t="str">
            <v>3780/55</v>
          </cell>
          <cell r="C102" t="str">
            <v>Otokorkuluk başlık parçası yapılması (Ral-Rg 620)[Manufacture of capping pieces for guard-rails. (Ral-Rg 620)]</v>
          </cell>
          <cell r="D102" t="str">
            <v>Adet(Each)</v>
          </cell>
        </row>
        <row r="103">
          <cell r="A103" t="str">
            <v>3780/56</v>
          </cell>
          <cell r="B103" t="str">
            <v>3780/56</v>
          </cell>
          <cell r="C103" t="str">
            <v>Otokorkuluk başlık parçası montajı (Ral-Rg 620)[Assembly of capping pieces for guard-rails. (Ral-Rg 620)]</v>
          </cell>
          <cell r="D103" t="str">
            <v>Adet(Each)</v>
          </cell>
        </row>
        <row r="104">
          <cell r="A104" t="str">
            <v>3780/58</v>
          </cell>
          <cell r="B104" t="str">
            <v>3780/58</v>
          </cell>
          <cell r="C104" t="str">
            <v>Otokorkuluk için tek yönlü reflektör yapılması (Bağlantı elemanı dahil)[Manufacture of single direction reflector.(Including connection element)]</v>
          </cell>
          <cell r="D104" t="str">
            <v>Adet(Each)</v>
          </cell>
        </row>
        <row r="105">
          <cell r="A105" t="str">
            <v>3780/59</v>
          </cell>
          <cell r="B105" t="str">
            <v>3780/59</v>
          </cell>
          <cell r="C105" t="str">
            <v>Otokorkuluk reflektörü montajı  (Tek ve çift yönlü)[Assembly of reflectors for guard-rails.(Single and double direction)]</v>
          </cell>
          <cell r="D105" t="str">
            <v>Adet(Each)</v>
          </cell>
        </row>
        <row r="106">
          <cell r="A106" t="str">
            <v>3790/T1</v>
          </cell>
          <cell r="B106" t="str">
            <v>3790/T</v>
          </cell>
          <cell r="C106" t="str">
            <v>İnşaat bünyesine giren yuvarlak demir ile nervürlü çeliğin; zati bedeli, yüklenmesitaşınması, boşaltılması ve istifi  (Ø14-Ø50 mm. yuvarlak demir) [Cost of round bars and ribbed steel used in construction; loading; hauling; unloading and stacking of suc</v>
          </cell>
          <cell r="D106" t="str">
            <v>Ton</v>
          </cell>
        </row>
        <row r="107">
          <cell r="A107" t="str">
            <v>3790/T2</v>
          </cell>
          <cell r="B107" t="str">
            <v>3790/T</v>
          </cell>
          <cell r="C107" t="str">
            <v>İnşaat bünyesine giren yuvarlak demir ile nervürlü çeliğin; zati bedeli, yüklenmesitaşınması, boşaltılması ve istifia) Ø8-12mm. Yuvarlak demirb) Ø14-50mm. Yuvarlak demir c) Ø8-12mm. Nervürlü çelikd) Ø14-28mm. Nervürlü çelik(Cost of round  bars and r</v>
          </cell>
        </row>
        <row r="108">
          <cell r="A108" t="str">
            <v>3790/T2/A</v>
          </cell>
          <cell r="C108" t="str">
            <v>a) Ø8-12mm. Round bars</v>
          </cell>
          <cell r="D108" t="str">
            <v>Ton</v>
          </cell>
        </row>
        <row r="109">
          <cell r="A109" t="str">
            <v>3790/T2/B</v>
          </cell>
          <cell r="C109" t="str">
            <v>b) Ø14-50mm. Round bars</v>
          </cell>
          <cell r="D109" t="str">
            <v>Ton</v>
          </cell>
        </row>
        <row r="110">
          <cell r="A110" t="str">
            <v>3790/T2/C</v>
          </cell>
          <cell r="C110" t="str">
            <v xml:space="preserve">a) Ø8-12mm. Ribbed steel  </v>
          </cell>
          <cell r="D110" t="str">
            <v>Ton</v>
          </cell>
        </row>
        <row r="111">
          <cell r="A111" t="str">
            <v>3790/T2/D</v>
          </cell>
          <cell r="C111" t="str">
            <v xml:space="preserve">b) Ø14-28mm. Ribbed steel </v>
          </cell>
          <cell r="D111" t="str">
            <v>Ton</v>
          </cell>
        </row>
        <row r="112">
          <cell r="A112" t="str">
            <v>3790/T3</v>
          </cell>
          <cell r="B112" t="str">
            <v>3790/T</v>
          </cell>
          <cell r="C112" t="str">
            <v xml:space="preserve">İnşaat bünyesine giren yuvarlak demir ile nervürlü çeliğin; zati bedeli, yüklenmesitaşınması, boşaltılması ve istifia) Ø8-12mm. nervürlü çelikb) Ø14-28mm. nervürlü çelik c) Ø8-12mm. Nervürlü çelik (Prefabrik kirişler için)d) Ø14-28mm. Nervürlü çelik </v>
          </cell>
        </row>
        <row r="113">
          <cell r="A113" t="str">
            <v>3790/T3/A</v>
          </cell>
          <cell r="C113" t="str">
            <v xml:space="preserve">a) Ø8-12mm. Ribbed steel  </v>
          </cell>
          <cell r="D113" t="str">
            <v>Ton</v>
          </cell>
        </row>
        <row r="114">
          <cell r="A114" t="str">
            <v>3790/T3/B</v>
          </cell>
          <cell r="C114" t="str">
            <v>b) Ø14-28mm. Ribbed steel</v>
          </cell>
          <cell r="D114" t="str">
            <v>Ton</v>
          </cell>
        </row>
        <row r="115">
          <cell r="A115" t="str">
            <v>3790/T3/C</v>
          </cell>
          <cell r="C115" t="str">
            <v>a) Ø8-12mm. Ribbed steel  (For prefabricated beams)</v>
          </cell>
          <cell r="D115" t="str">
            <v>Ton</v>
          </cell>
        </row>
        <row r="116">
          <cell r="A116" t="str">
            <v>3790/T3/D</v>
          </cell>
          <cell r="C116" t="str">
            <v>b) Ø14-28mm. Ribbed steel (For prefabricated beams)</v>
          </cell>
          <cell r="D116" t="str">
            <v>Ton</v>
          </cell>
        </row>
        <row r="117">
          <cell r="A117" t="str">
            <v>3791/1T</v>
          </cell>
          <cell r="B117" t="str">
            <v>3791/1T</v>
          </cell>
          <cell r="C117" t="str">
            <v>İnşaat bünyesine giren DKP sacın; zati bedeli, yüklenmesi, taşınması, boşaltılması ve istifia) 3 mm. Kalınlıktab) 4 mm. Kalınlıktac) 5 mm. Kalınlıktad) 10 mm. KalınlıktaCost of DKP sheet used in construction; loading;hauling; unloading and stacking o</v>
          </cell>
        </row>
        <row r="118">
          <cell r="A118" t="str">
            <v>3791/1T/A</v>
          </cell>
          <cell r="C118" t="str">
            <v>a) Thickness of 3 mm</v>
          </cell>
          <cell r="D118" t="str">
            <v>Ton</v>
          </cell>
        </row>
        <row r="119">
          <cell r="A119" t="str">
            <v>3791/1T/B</v>
          </cell>
          <cell r="C119" t="str">
            <v>b) Thickness of 4 mm</v>
          </cell>
          <cell r="D119" t="str">
            <v>Ton</v>
          </cell>
        </row>
        <row r="120">
          <cell r="A120" t="str">
            <v>3791/1T/C</v>
          </cell>
          <cell r="C120" t="str">
            <v>c) Thickness of 5 mm</v>
          </cell>
          <cell r="D120" t="str">
            <v>Ton</v>
          </cell>
        </row>
        <row r="121">
          <cell r="A121" t="str">
            <v>3791/1T/D</v>
          </cell>
          <cell r="C121" t="str">
            <v>d) Thickness of 10 mm</v>
          </cell>
          <cell r="D121" t="str">
            <v>Ton</v>
          </cell>
        </row>
        <row r="122">
          <cell r="A122" t="str">
            <v>3791/T</v>
          </cell>
          <cell r="B122" t="str">
            <v>3791/T</v>
          </cell>
          <cell r="C122" t="str">
            <v>İnşaat bünyesine giren profilli demirin; zati bedeli, yüklenmesi, taşınması, boşaltılmasıve istifi(Essential cost, loadind, hauling, unloading and storing of profiled iron used in the construction.)</v>
          </cell>
          <cell r="D122" t="str">
            <v>Ton</v>
          </cell>
        </row>
        <row r="123">
          <cell r="A123" t="str">
            <v>3792/1T</v>
          </cell>
          <cell r="B123" t="str">
            <v>3792/1T</v>
          </cell>
          <cell r="C123" t="str">
            <v>Yüksek dayanımlı öngerme çeliğinin zati bedeli, yüklenmesi, taşınması, boşaltılması ve istifi (0.5 inç halat) (Tip 270 K)[(Essential cost , loading, hauling, unloading and storing of high prestressing steel. (Cable 0.5 inch) (Type 270 K)]</v>
          </cell>
          <cell r="D123" t="str">
            <v>Ton</v>
          </cell>
        </row>
        <row r="124">
          <cell r="A124">
            <v>3793</v>
          </cell>
          <cell r="B124">
            <v>3793</v>
          </cell>
          <cell r="C124" t="str">
            <v>Kılıf borusu temini(Supply of duct.)</v>
          </cell>
          <cell r="D124" t="str">
            <v>m</v>
          </cell>
        </row>
        <row r="125">
          <cell r="A125">
            <v>3805</v>
          </cell>
          <cell r="B125">
            <v>3805</v>
          </cell>
          <cell r="C125" t="str">
            <v>Neopren (lastik) mesnet tertibatı (İçi çelik fretli)[Neprene (Rubber) supports. (With steel frets inside)]</v>
          </cell>
          <cell r="D125" t="str">
            <v>dm3</v>
          </cell>
        </row>
        <row r="126">
          <cell r="A126" t="str">
            <v>3980</v>
          </cell>
          <cell r="B126" t="str">
            <v>3980</v>
          </cell>
          <cell r="C126" t="str">
            <v>Sınır taşı hazırlanması ve yerine konulması(Preparation and replacement of border stone.)</v>
          </cell>
          <cell r="D126" t="str">
            <v>Adet(Each)</v>
          </cell>
        </row>
        <row r="127">
          <cell r="A127" t="str">
            <v>3985/2A</v>
          </cell>
          <cell r="B127" t="str">
            <v>3985/2A</v>
          </cell>
          <cell r="C127" t="str">
            <v>CTP yol kenar dikmesinin temini ve yol boyuna dikilmesi(Supply and erection of CTP road side delineators along the road.)</v>
          </cell>
          <cell r="D127" t="str">
            <v>Adet(Each)</v>
          </cell>
        </row>
        <row r="128">
          <cell r="A128" t="str">
            <v>4300/T1</v>
          </cell>
          <cell r="B128" t="str">
            <v>4300/T1</v>
          </cell>
          <cell r="C128" t="str">
            <v>İnşaat bünyesine giren bitümlü malzemenin; zati bedeli ve ana depoya taşınmasıAsfalt çimentosu için (AC)(Essential cost and hauling bituminious materials to main depot to be used in the construction.)For asphalt cement (AC))</v>
          </cell>
          <cell r="D128" t="str">
            <v>Ton</v>
          </cell>
        </row>
        <row r="129">
          <cell r="A129" t="str">
            <v>4300/PMB/1</v>
          </cell>
          <cell r="B129" t="str">
            <v>4300/PMB/1</v>
          </cell>
          <cell r="C129" t="str">
            <v>Özel plentte polimer modifiye bitüm (PMB) hazırlanması.(Preparation of polymer modified bitumen at a special plant.)</v>
          </cell>
          <cell r="D129" t="str">
            <v>Ton</v>
          </cell>
        </row>
        <row r="130">
          <cell r="A130" t="str">
            <v>4436/2</v>
          </cell>
          <cell r="B130" t="str">
            <v>4436/2</v>
          </cell>
          <cell r="C130" t="str">
            <v>Büyük plent ünitesinde polimer modifiye bitüm kullanarak "Asfalt betonu kaplama"ve bitümlü sıcak temel hazırlanması için gerekli ilave işler(Necessary additional works to be carried out for the preparation of "Asphaltic concrete paving" and hot bituminio</v>
          </cell>
          <cell r="D130" t="str">
            <v>Ton</v>
          </cell>
        </row>
        <row r="131">
          <cell r="A131" t="str">
            <v>5001/KT</v>
          </cell>
          <cell r="B131" t="str">
            <v>5001/KT</v>
          </cell>
          <cell r="C131" t="str">
            <v>Trafik işaretleme malzemelerinin temini; işaretlemenin yapılması ve emniyet tedbirlerinin alınması(Supply of traffic marking materials, execution of marking works and taking safety precautions.)</v>
          </cell>
          <cell r="D131" t="str">
            <v>km</v>
          </cell>
        </row>
        <row r="132">
          <cell r="A132" t="str">
            <v>6100/3-1</v>
          </cell>
          <cell r="B132" t="str">
            <v>6100/3-1</v>
          </cell>
          <cell r="C132" t="str">
            <v>Plent-miks alttemel yapılması (Kırılmış ocak taşı ile)(Construction of plant-mix sub-base. (Using cruhed quarry stone.))</v>
          </cell>
          <cell r="D132" t="str">
            <v>Ton</v>
          </cell>
        </row>
        <row r="133">
          <cell r="A133" t="str">
            <v>6100/3</v>
          </cell>
          <cell r="B133" t="str">
            <v>6100/3</v>
          </cell>
          <cell r="C133" t="str">
            <v>Plent-miks temel yapılması (Kırılmış ve elenmiş ocak taşı ile)(Construction of plant-mix base. (Using cruhed and screened quarry stone.))</v>
          </cell>
          <cell r="D133" t="str">
            <v>Ton</v>
          </cell>
        </row>
        <row r="134">
          <cell r="A134" t="str">
            <v>6200/A</v>
          </cell>
          <cell r="B134" t="str">
            <v>6200/A</v>
          </cell>
          <cell r="C134" t="str">
            <v>Bitümlü sıcak temel yapılması (Kırılmış ve elenmiş ocak taşı ile)(Astarsız temel üzerine)(Construction of hot bituminious base. (Using crushed and screened quarry stone.)(On non-prime base))</v>
          </cell>
          <cell r="D134" t="str">
            <v>m2</v>
          </cell>
        </row>
        <row r="135">
          <cell r="A135" t="str">
            <v>6203/M-A</v>
          </cell>
          <cell r="B135" t="str">
            <v>6203/M-A</v>
          </cell>
          <cell r="C135" t="str">
            <v>11 cm.sıkışmış kalınlıkta 1 m2 asfalt betonu bitümlü sıcak temel tabakası yapılması(Kırılmış ve elenmiş ocak taşı ile) (Astarsız temel üzerine)((Construction of 1 m2 hot-mix bituminious base layer at 11 cm.compacted thickness.)(Using crushed and screen</v>
          </cell>
          <cell r="D135" t="str">
            <v>m2</v>
          </cell>
        </row>
        <row r="136">
          <cell r="A136" t="str">
            <v>6205/M-A</v>
          </cell>
          <cell r="B136" t="str">
            <v>6205/M-A</v>
          </cell>
          <cell r="C136" t="str">
            <v>10 cm.sıkışmış kalınlıkta 1 m2 asfalt betonu bitümlü sıcak temel tabakası yapılması(Kırılmış ve elenmiş ocak taşı ile) (Astarsız temel üzerine)((Construction of 1 m2 hot-mix bituminious base layer at 10 cm.compacted thickness.)(Using crushed and screen</v>
          </cell>
          <cell r="D136" t="str">
            <v>m2</v>
          </cell>
        </row>
        <row r="137">
          <cell r="A137" t="str">
            <v>6300</v>
          </cell>
          <cell r="B137" t="str">
            <v>6300</v>
          </cell>
          <cell r="C137" t="str">
            <v>Asfalt betonu binder tabakası yapılması (Kırılmış ve elenmiş ocak taşı ile)[(Construction of asphaltic concrete binder course.)(Using crushed and screened quarry stone.)]</v>
          </cell>
          <cell r="D137" t="str">
            <v>Ton</v>
          </cell>
        </row>
        <row r="138">
          <cell r="A138" t="str">
            <v>6300/M</v>
          </cell>
          <cell r="B138" t="str">
            <v>6300/M</v>
          </cell>
          <cell r="C138" t="str">
            <v>7 cm. Sıkışmış kalınlıkta 1 m2 asfalt betonu binder tabakası yapılması(Kırılmış ve elenmiş ocak taşı ile)(Construction of 1 m2 asphaltic concrete binder course at 7cm. Compacted thickness.) (Using crushed and screened quarry stone.))</v>
          </cell>
          <cell r="D138" t="str">
            <v>m2</v>
          </cell>
        </row>
        <row r="139">
          <cell r="A139" t="str">
            <v>6400</v>
          </cell>
          <cell r="B139" t="str">
            <v>6400</v>
          </cell>
          <cell r="C139" t="str">
            <v>Asfalt betonu aşınma tabakası yapılması (Kırılmış ve elenmiş ocak taşı ile)((Construction of asphaltic concrete wearing course.) (Using crushed and screened quarry stone.))</v>
          </cell>
          <cell r="D139" t="str">
            <v>m2</v>
          </cell>
        </row>
        <row r="140">
          <cell r="A140" t="str">
            <v>6400/M</v>
          </cell>
          <cell r="B140" t="str">
            <v>6400/M</v>
          </cell>
          <cell r="C140" t="str">
            <v>5 cm. sıkışmış kalınlıkta 1 m2 asfalt betonu aşınma tabakası yapılması(Kırılmış ve elenmiş ocak taşı ile)[(Construction of 1 m2 asphaltic concrete wearing course at 5 cm. compactedthickness.) (Using crushed and screened quarry stone.)]</v>
          </cell>
          <cell r="D140" t="str">
            <v>m2</v>
          </cell>
        </row>
        <row r="141">
          <cell r="A141" t="str">
            <v>6400/M-M/1</v>
          </cell>
          <cell r="B141" t="str">
            <v>6400/M-M/1</v>
          </cell>
          <cell r="C141" t="str">
            <v>5 cm. sıkışmış kalınlıkta 1 m2 asfalt betonu aşınma tabakası yapılması(Kırılmış ve elenmiş serttaş ve modifiye bitüm ile)((Construction of 1 m2 asphaltic concrete wearing course at 5 cm. compactedthickness.) (Using crushed and screened hard stone and m</v>
          </cell>
          <cell r="D141" t="str">
            <v>m2</v>
          </cell>
        </row>
        <row r="142">
          <cell r="A142" t="str">
            <v>7501</v>
          </cell>
          <cell r="B142" t="str">
            <v>7501</v>
          </cell>
          <cell r="C142" t="str">
            <v>Prefabrik beton parke imali ve yerine döşenmesi(8 cm. kalınlığında)((Manufactoring of prefabric concrete parquet and laying in its place.)(In thickness of 8 cm.))</v>
          </cell>
          <cell r="D142" t="str">
            <v>m2</v>
          </cell>
        </row>
        <row r="143">
          <cell r="A143" t="str">
            <v>7504</v>
          </cell>
          <cell r="B143" t="str">
            <v>7504</v>
          </cell>
          <cell r="C143" t="str">
            <v>Prefabrik beton bordür yapılması ve yerine döşenmesi(Yarım keik bordür)((Manufactoring and laying of prefabricated concrete kerb.) (Semi-cut kerb.))</v>
          </cell>
          <cell r="D143" t="str">
            <v>m</v>
          </cell>
        </row>
        <row r="144">
          <cell r="A144" t="str">
            <v>7506</v>
          </cell>
          <cell r="B144" t="str">
            <v>7506</v>
          </cell>
          <cell r="C144" t="str">
            <v>Prefabrik beton plaklarla şev kaplama yapılması(Sloppy lining using prefabricated concrete slabs.)</v>
          </cell>
          <cell r="D144" t="str">
            <v>m2</v>
          </cell>
        </row>
        <row r="145">
          <cell r="A145" t="str">
            <v>7510</v>
          </cell>
          <cell r="B145" t="str">
            <v>7510</v>
          </cell>
          <cell r="C145" t="str">
            <v>Prekast cephe panelleri yapılması(16 cm. kalınlıkta)(Construction precast front panels. (16 cm. Thickness))</v>
          </cell>
          <cell r="D145" t="str">
            <v>m2</v>
          </cell>
        </row>
        <row r="146">
          <cell r="A146" t="str">
            <v>7511</v>
          </cell>
          <cell r="B146" t="str">
            <v>7511</v>
          </cell>
          <cell r="C146" t="str">
            <v>Prekast cephe panellerinin yerine konulması(Placing the precast front panels.)</v>
          </cell>
          <cell r="D146" t="str">
            <v>m2</v>
          </cell>
        </row>
        <row r="147">
          <cell r="A147" t="str">
            <v>7512/A</v>
          </cell>
          <cell r="B147" t="str">
            <v>7512/A</v>
          </cell>
          <cell r="C147" t="str">
            <v>Sürtünmeli ankrajlı toprak istinat duvarında kullanılan ankraj şeridi temini (30 Kn paraweb - sert plastik kaplı polyester fiber esaslı)(Supply of anchorage stripes used in earth retaining wall with frictional anchorage.(30 Kn paraweb - polyester fiber</v>
          </cell>
          <cell r="D147" t="str">
            <v>m</v>
          </cell>
        </row>
        <row r="148">
          <cell r="A148" t="str">
            <v>7512/B</v>
          </cell>
          <cell r="B148" t="str">
            <v>7512/B</v>
          </cell>
          <cell r="C148" t="str">
            <v>Sürtünmeli ankrajlı toprak istinat duvarında kullanılan ankraj şeridi temini (50 Kn paraweb - sert plastik kaplı polyester fiber esaslı)(Supply of anchorage stripes used in earth retaining wall with frictional anchorage.(50 Kn paraweb - polyester fiber</v>
          </cell>
          <cell r="D148" t="str">
            <v>m</v>
          </cell>
        </row>
        <row r="149">
          <cell r="A149" t="str">
            <v>7512/C</v>
          </cell>
          <cell r="B149" t="str">
            <v>7512/C</v>
          </cell>
          <cell r="C149" t="str">
            <v>Sürtünmeli ankrajlı toprak istinat duvarında kullanılan ankraj şeridi temini (100 Kn paraweb - sert plastik kaplı polyester fiber esaslı)(Supply of anchorage stripes used in earth retaining wall with frictional anchorage.(100 Kn paraweb - polyester fib</v>
          </cell>
          <cell r="D149" t="str">
            <v>m</v>
          </cell>
        </row>
        <row r="150">
          <cell r="A150" t="str">
            <v>04.613/1-A-3</v>
          </cell>
          <cell r="B150" t="str">
            <v>04.613/1-A-3</v>
          </cell>
          <cell r="C150" t="str">
            <v>Beton akışkanlaştırıcı yüksek mukavemet katkısı(Süper akışkanlaştırıcı)[High strength admixture for concrete fluid. (Super fluid)]</v>
          </cell>
          <cell r="D150" t="str">
            <v>kg</v>
          </cell>
        </row>
        <row r="151">
          <cell r="A151" t="str">
            <v>07.004/K</v>
          </cell>
          <cell r="B151" t="str">
            <v>07.004/K</v>
          </cell>
          <cell r="C151" t="str">
            <v xml:space="preserve">Yarma ve yan ariyet kazılarının taşınması(Ortalama taşıma mesafesi takriben M=0.600 km. hesaplanmıştır.)(Hauling of cut and side borrow excavations.)(Average hauling distance is calculated M=0.600km. aproximately.)1 m3/km İÇİN TEKLİF BİRİM FİYATI     </v>
          </cell>
          <cell r="D151" t="str">
            <v>m3</v>
          </cell>
        </row>
        <row r="152">
          <cell r="A152" t="str">
            <v>07.005/K-1</v>
          </cell>
          <cell r="B152" t="str">
            <v>07.005/K-1</v>
          </cell>
          <cell r="C152" t="str">
            <v>Ariyet ocağından getirilecek veya depoya gidecek kazının taşınması(Ortalama taşıma mesafesi takriben M=4.300 km. hesaplanmıştır.)(Hauling of excavation which will be brought from borrow pit or hauling to storage.)(Average hauling distance is calculated</v>
          </cell>
          <cell r="D152" t="str">
            <v>m3</v>
          </cell>
        </row>
        <row r="153">
          <cell r="A153" t="str">
            <v>07.005/K-2</v>
          </cell>
          <cell r="B153" t="str">
            <v>07.005/K-2</v>
          </cell>
          <cell r="C153" t="str">
            <v>Ariyet ocağından getirilecek veya depoya gidecek kazının taşınması(Ortalama taşıma mesafesi takriben M=10.650 km. hesaplanmıştır.)(Hauling of excavation which will be brought from borrow pit or hauling to storage.)(Average hauling distance is calculate</v>
          </cell>
          <cell r="D153" t="str">
            <v>m3</v>
          </cell>
        </row>
        <row r="154">
          <cell r="A154" t="str">
            <v>07.007/K</v>
          </cell>
          <cell r="B154" t="str">
            <v>07.007/K</v>
          </cell>
          <cell r="C154" t="str">
            <v>Su taşınması(Ortalama taşıma mesafesi takriben M=6.700 km. Hesaplanmıştır.)(Hauling of water)(Average hauling distance is calculated M= 6.700 km. aproximately.)1 Ton/km İÇİN TEKLİF BİRİM FİYATI                                                  EURO' du</v>
          </cell>
          <cell r="D154" t="str">
            <v>ton</v>
          </cell>
        </row>
        <row r="155">
          <cell r="A155" t="str">
            <v>07.007/KA</v>
          </cell>
          <cell r="B155" t="str">
            <v>07.007/K</v>
          </cell>
          <cell r="C155" t="str">
            <v>Beton agregası için gerekli taşın ocaktan konkasöre taşınması(Ortalama taşıma mesafesi takriben M=2.300 km. Hesaplanmıştır.)Hauling of stone from the quarry to the crusher for concrete aggragate.(Average hauling distance is calculated M=2.300 km. appro</v>
          </cell>
          <cell r="D155" t="str">
            <v>m3</v>
          </cell>
        </row>
        <row r="156">
          <cell r="A156" t="str">
            <v>07.007/KB</v>
          </cell>
          <cell r="B156" t="str">
            <v>07.007/K</v>
          </cell>
          <cell r="C156" t="str">
            <v xml:space="preserve">Kumun beton tesisine taşınması(Ortalama taşıma mesafesi takriben M=24.800 km. hesaplanmıştır.)Hauling of sand to the concrete plant.(Average hauling distance is calculated M=24.800 km. approximately.)1 m3/km İÇİN TEKLİF BİRİM FİYATI                   </v>
          </cell>
          <cell r="D156" t="str">
            <v>m3</v>
          </cell>
        </row>
        <row r="157">
          <cell r="A157" t="str">
            <v>07.007/KC</v>
          </cell>
          <cell r="B157" t="str">
            <v>07.007/K</v>
          </cell>
          <cell r="C157" t="str">
            <v xml:space="preserve">Kırmataşın beton tesisine taşınması(Ortalama taşıma mesafesi takriben M=40 km. hesaplanmıştır.)Hauling of crushed stone to the concrete plant.(Average hauling distance is calculated M=40 km. approximately.)1 m3/km İÇİN TEKLİF BİRİM FİYATI             </v>
          </cell>
          <cell r="D157" t="str">
            <v>m3</v>
          </cell>
        </row>
        <row r="158">
          <cell r="A158" t="str">
            <v>07.007/KD</v>
          </cell>
          <cell r="B158" t="str">
            <v>07.007/K</v>
          </cell>
          <cell r="C158" t="str">
            <v xml:space="preserve">Kum çakılın işbaşına taşınması(Ortalama taşıma mesafesi takriben M=30.200 km. hesaplanmıştır.)Hauling of sand and gravel to the job site.(Average hauling distance is calculated M=30.200 km. approximately.)1 m3/km İÇİN TEKLİF BİRİM FİYATI              </v>
          </cell>
          <cell r="D158" t="str">
            <v>m3</v>
          </cell>
        </row>
        <row r="159">
          <cell r="A159" t="str">
            <v>07.007/KE</v>
          </cell>
          <cell r="B159" t="str">
            <v>07.007/K</v>
          </cell>
          <cell r="C159" t="str">
            <v xml:space="preserve">Transmikserle taze beton taşınması(Ortalama taşıma mesafesi takriben M=7.100 km. hesaplanmıştır.)Hauling of fresh concrete by truck-mixer.(Average hauling distance is calculated M=7.100 km. approximately.)1 m3/km İÇİN TEKLİF BİRİM FİYATI              </v>
          </cell>
          <cell r="D159" t="str">
            <v>m3</v>
          </cell>
        </row>
        <row r="160">
          <cell r="A160" t="str">
            <v>07.007/KF</v>
          </cell>
          <cell r="B160" t="str">
            <v>07.007/K</v>
          </cell>
          <cell r="C160" t="str">
            <v>Prefabrik beton parke ve bordür taşınması(Ortalama taşıma mesafesi takriben M=7.100 km. hesaplanmıştır.)Hauling of prefabricated concrete parquet and kerb.(Average hauling distance is calculated M=7.100 km. approximately.)1 m3/km İÇİN TEKLİF BİRİM FİY</v>
          </cell>
          <cell r="D160" t="str">
            <v>m3</v>
          </cell>
        </row>
        <row r="161">
          <cell r="A161" t="str">
            <v>07.007/KG</v>
          </cell>
          <cell r="B161" t="str">
            <v>07.007/K</v>
          </cell>
          <cell r="C161" t="str">
            <v>Taş taşınması(Ortalama taşıma mesafesi takriben M=47.700 km. hesaplanmıştır.)Hauling stone.(Average hauling distance is calculated M=47.700 km. approximately.)1 m3/km İÇİN TEKLİF BİRİM FİYATI                                                EURO'dur.(T</v>
          </cell>
          <cell r="D161" t="str">
            <v>m3</v>
          </cell>
        </row>
        <row r="162">
          <cell r="A162" t="str">
            <v>07.007/KH</v>
          </cell>
          <cell r="B162" t="str">
            <v>07.007/K</v>
          </cell>
          <cell r="C162" t="str">
            <v xml:space="preserve">Plent-miks alttemel, plent-miks temel ve bitümlü sıcak karışım (Kavşak kollarının aşınma tabakası dahil) agregaları için gerekli taşın ocaktan konkasöre taşınması(Ortalama taşıma mesafesi takriben M=2.300 km. hesaplanmıştır.)(Hauling of stone necessary </v>
          </cell>
          <cell r="D162" t="str">
            <v>ton</v>
          </cell>
        </row>
        <row r="163">
          <cell r="A163" t="str">
            <v>07.007/KI</v>
          </cell>
          <cell r="B163" t="str">
            <v>07.007/K</v>
          </cell>
          <cell r="C163" t="str">
            <v>Plent-miks alttemel, plent-miks temel ve bitümlü sıcak karışım (Kavşak kollarının aşınma tabakası dahil) için gerekli agreganın konkasörden plente taşınması(Ortalama taşıma mesafesi takriben M=40.000 km. hesaplanmıştır.)(Hauling of aggragate necessary f</v>
          </cell>
          <cell r="D163" t="str">
            <v>ton</v>
          </cell>
        </row>
        <row r="164">
          <cell r="A164" t="str">
            <v>07.007/KJ</v>
          </cell>
          <cell r="B164" t="str">
            <v>07.007/K</v>
          </cell>
          <cell r="C164" t="str">
            <v>Aşınma tabakasında kullanılacak agraganın (Sert taş) konkasörden plente taşınması(Ortalama taşıma mesafesi takriben M=129.400 km. hesaplanmıştır.)(Hauling of aggragate (hard stone) to be used in wearing course, from the crusher to the plant.)   Average</v>
          </cell>
          <cell r="D164" t="str">
            <v>ton</v>
          </cell>
        </row>
        <row r="165">
          <cell r="A165" t="str">
            <v>07.007/KK</v>
          </cell>
          <cell r="B165" t="str">
            <v>07.007/K</v>
          </cell>
          <cell r="C165" t="str">
            <v>Plent-miks alttemel ve plent-miks temel karışımları için gerekli suyun plente taşınması(Ortalama taşıma mesafesi takriben M=0.400 km. hesaplanmıştır.)(Hauling of water necessary for plant-mix sub-base and plant-mix base mixtures,  to the plant.)Average</v>
          </cell>
          <cell r="D165" t="str">
            <v>ton</v>
          </cell>
        </row>
        <row r="166">
          <cell r="A166" t="str">
            <v>07.007/KL</v>
          </cell>
          <cell r="B166" t="str">
            <v>07.007/K</v>
          </cell>
          <cell r="C166" t="str">
            <v>Plent-miks alttemel ve plent-miks temel karışımları için gerekli suyun serim yerine taşınması(Ortalama taşıma mesafesi takriben M=6.700 km. hesaplanmıştır.)(Hauling of water necessary for plant-mix sub-base and plant-mix base mixtures, to the constructi</v>
          </cell>
          <cell r="D166" t="str">
            <v>ton</v>
          </cell>
        </row>
        <row r="167">
          <cell r="A167" t="str">
            <v>07.007/KM</v>
          </cell>
          <cell r="B167" t="str">
            <v>07.007/K</v>
          </cell>
          <cell r="C167" t="str">
            <v>Plent-miks alttemel ve plent-miks temel malzemesinin plentten serim yerine taşınması(Ortalama taşıma mesafesi takriben M=8.800 km. hesaplanmıştır.)(Hauling of plant-mix sub-base and plant-mix base material, from the plent to the construction side.)Aver</v>
          </cell>
          <cell r="D167" t="str">
            <v>ton</v>
          </cell>
        </row>
        <row r="168">
          <cell r="A168" t="str">
            <v>07.007/KN</v>
          </cell>
          <cell r="B168" t="str">
            <v>07.007/K</v>
          </cell>
          <cell r="C168" t="str">
            <v>Bitümlü sıcak karışımların (Yama-Bakım hariç) plentten serim yerine taşınması(Ortalama taşıma mesafesi takriben M=7.300 km. hesaplanmıştır.)(Hauling of bituminious hot-mixture from the plent to the road.)(Excluding patches and maintenance.))Average ha</v>
          </cell>
          <cell r="D168" t="str">
            <v>ton</v>
          </cell>
        </row>
        <row r="169">
          <cell r="A169" t="str">
            <v>07.007/KO</v>
          </cell>
          <cell r="B169" t="str">
            <v>07.007/K</v>
          </cell>
          <cell r="C169" t="str">
            <v>Yapıştırıcı bitümlü malzemesinin plentten serim yerine taşınması(Ortalama taşıma mesafesi takriben M=6.900 km. hesaplanmıştır.)(Hauling of adhesive bituminious material from the plent to the road.),Average hauling distance is calculated M=6.900 km. app</v>
          </cell>
          <cell r="D169" t="str">
            <v>ton</v>
          </cell>
        </row>
        <row r="170">
          <cell r="A170" t="str">
            <v>07.007/KP</v>
          </cell>
          <cell r="B170" t="str">
            <v>07.007/K</v>
          </cell>
          <cell r="C170" t="str">
            <v>Prefabrik kirişlerin imalat yerinden işbaşına taşınması(Ortalama taşıma mesafesi takriben M=0.400 km. Hesaplanmıştır.)[Hauling of prefabricated beams from the production plant to the job-site](Average hauling distance is calculated M=0.400 km. approxim</v>
          </cell>
          <cell r="D170" t="str">
            <v>Ton</v>
          </cell>
        </row>
        <row r="171">
          <cell r="A171" t="str">
            <v>07.007/KR</v>
          </cell>
          <cell r="B171" t="str">
            <v>07.007/K</v>
          </cell>
          <cell r="C171" t="str">
            <v>Prefabrik beton yol korkuluğunun taşınması(Ortalama taşıma mesafesi takriben M=7.100 km. Hesaplanmıştır.)[Hauling of prefabricated concrete guard-rail.](Average hauling distance is calculated M=7.100 km. approximately.)1 m3/km İÇİN TEKLİF BİRİM FİYATI</v>
          </cell>
          <cell r="D171" t="str">
            <v>m3</v>
          </cell>
        </row>
        <row r="172">
          <cell r="A172" t="str">
            <v>07.007/KS</v>
          </cell>
          <cell r="B172" t="str">
            <v>07.007/K</v>
          </cell>
          <cell r="C172" t="str">
            <v>Taş Taşınması(Ortalama taşıma mesafesi takriben M=18.000 km. Hesaplanmıştır.)[Hauling of stone](Average hauling distance is calculated M=18.000 km. approximately.)1 m3/km İÇİN TEKLİF BİRİM FİYATI                            EURO'dur.(TENDER UNIT PRICE</v>
          </cell>
          <cell r="D172" t="str">
            <v>m3</v>
          </cell>
        </row>
        <row r="173">
          <cell r="A173" t="str">
            <v>07.007/KT</v>
          </cell>
          <cell r="B173" t="str">
            <v>07.007/K</v>
          </cell>
          <cell r="C173" t="str">
            <v xml:space="preserve">Transmikserle Taze beton taşınması(Ortalama taşıma mesafesi takriben M=4.650 km. Hesaplanmıştır.)[Hauling of fresh concrete by truck mixer](Average hauling distance is calculated M=4.650 km. approximately.)1 m3/km İÇİN TEKLİF BİRİM FİYATI             </v>
          </cell>
          <cell r="D173" t="str">
            <v>m3</v>
          </cell>
        </row>
        <row r="174">
          <cell r="A174" t="str">
            <v>07.007/KU</v>
          </cell>
          <cell r="B174" t="str">
            <v>07.007/K</v>
          </cell>
          <cell r="C174" t="str">
            <v>Prefabrik kirişlerin imalat yerinden işbaşına taşınması(Ortalama taşıma mesafesi takriben M=4.650 km. Hesaplanmıştır.)[Hauling of prefabricated beams from the production plant to the job-site](Average hauling distance is calculated M=4.650 km. approxim</v>
          </cell>
          <cell r="D174" t="str">
            <v>ton</v>
          </cell>
        </row>
        <row r="175">
          <cell r="A175" t="str">
            <v>07.007/KV</v>
          </cell>
          <cell r="B175" t="str">
            <v>07.007/K</v>
          </cell>
          <cell r="C175" t="str">
            <v>Taş Taşınması(Ortalama taşıma mesafesi takriben M=37.700 km. Hesaplanmıştır.)[Hauling of stone](Average hauling distance is calculated M=37.700 km. approximately.)1 m3/km İÇİN TEKLİF BİRİM FİYATI                            EURO'dur.(TENDER UNIT PRICE</v>
          </cell>
          <cell r="D175" t="str">
            <v>m3</v>
          </cell>
        </row>
        <row r="176">
          <cell r="A176" t="str">
            <v>07.007/KW</v>
          </cell>
          <cell r="B176" t="str">
            <v>07.007/K</v>
          </cell>
          <cell r="C176" t="str">
            <v xml:space="preserve">Transmikserle Taze beton taşınması(Ortalama taşıma mesafesi takriben M=0.400 km. Hesaplanmıştır.)[Hauling of fresh concrete by truck mixer](Average hauling distance is calculated M=0.400 km. approximately.)1 m3/km İÇİN TEKLİF BİRİM FİYATI             </v>
          </cell>
          <cell r="D176" t="str">
            <v>m3</v>
          </cell>
        </row>
        <row r="177">
          <cell r="A177" t="str">
            <v>07.007/KX</v>
          </cell>
          <cell r="B177" t="str">
            <v>07.007/K</v>
          </cell>
          <cell r="C177" t="str">
            <v xml:space="preserve">Transmikserle Taze beton taşınması(Ortalama taşıma mesafesi takriben M=4.200 km. Hesaplanmıştır.)[Hauling of fresh concrete by truck mixer](Average hauling distance is calculated M=4.200 km. approximately.)1 m3/km İÇİN TEKLİF BİRİM FİYATI             </v>
          </cell>
          <cell r="D177" t="str">
            <v>m3</v>
          </cell>
        </row>
        <row r="178">
          <cell r="A178" t="str">
            <v>07.007/KVV</v>
          </cell>
          <cell r="B178" t="str">
            <v>07.007/K</v>
          </cell>
          <cell r="C178" t="str">
            <v>Prefabrik kirişlerin imalat yerinden işbaşına taşınması(Ortalama taşıma mesafesi takriben M=4.200 km. Hesaplanmıştır.)[Hauling of prefabricated beams from the production plant to the job-site](Average hauling distance is calculated M=4.200 km. approxim</v>
          </cell>
          <cell r="D178" t="str">
            <v>Ton</v>
          </cell>
        </row>
        <row r="179">
          <cell r="A179" t="str">
            <v>07.007/KZ</v>
          </cell>
          <cell r="B179" t="str">
            <v>07.007/K</v>
          </cell>
          <cell r="C179" t="str">
            <v>Taş Taşınması(Ortalama taşıma mesafesi takriben M=38.100 km. Hesaplanmıştır.)[Hauling of stone](Average hauling distance is calculated M=38.100 km. approximately.)1 m3/km İÇİN TEKLİF BİRİM FİYATI                            EURO'dur.(TENDER UNIT PRICE</v>
          </cell>
          <cell r="D179" t="str">
            <v>m3</v>
          </cell>
        </row>
        <row r="180">
          <cell r="A180" t="str">
            <v>08.007/K</v>
          </cell>
          <cell r="B180" t="str">
            <v>08.007/K</v>
          </cell>
          <cell r="C180" t="str">
            <v>Kum, çakıl yıkanması(Washing of sand and gravel.)</v>
          </cell>
          <cell r="D180" t="str">
            <v>m3</v>
          </cell>
        </row>
        <row r="181">
          <cell r="A181" t="str">
            <v>14.018/K</v>
          </cell>
          <cell r="B181" t="str">
            <v>14.018/K</v>
          </cell>
          <cell r="C181" t="str">
            <v>Dolguya gelmiş serilmiş her cins kazının el ile tokmaklanarak sıkıştırılması   (Hand compaction of any kind of excavated materials at filling areas.)</v>
          </cell>
          <cell r="D181" t="str">
            <v>m3</v>
          </cell>
        </row>
        <row r="182">
          <cell r="A182" t="str">
            <v>14.110</v>
          </cell>
          <cell r="B182" t="str">
            <v>14.110</v>
          </cell>
          <cell r="C182" t="str">
            <v>Her derinlikte, her cins ve klastaki zeminde kuruda drenaj, kanalizasyon hendeği ve duvar temelinin kazılması (Heyelan etmiş sahada yapılacak drenaj hendeği ve duvar temelinin kazılması hariç)(Excavation of drainage, sweage ditch and wall foundation in a</v>
          </cell>
          <cell r="D182" t="str">
            <v>m3</v>
          </cell>
        </row>
        <row r="183">
          <cell r="A183" t="str">
            <v>14.111</v>
          </cell>
          <cell r="B183" t="str">
            <v>14.111</v>
          </cell>
          <cell r="C183" t="str">
            <v xml:space="preserve">Her derinlikte, her cins ve klastaki zeminde kuruda kutu menfez, gido, mahmuz, taş dolgu ve tahkimat işleri temellerinin kazılması (Excavation of foundations for box-culvert, gully, groin, stone fill and strenghtening works at any depth and any kind and </v>
          </cell>
          <cell r="D183" t="str">
            <v>m3</v>
          </cell>
        </row>
        <row r="184">
          <cell r="A184">
            <v>14.113</v>
          </cell>
          <cell r="B184">
            <v>14.113</v>
          </cell>
          <cell r="C184" t="str">
            <v>Her derinlikte , her cins ve klastaki zeminde kuruda köprü temelinin kazılması(Excavation of bridge foundations under dry conditions at any class and type of soil at any depth)</v>
          </cell>
          <cell r="D184" t="str">
            <v>m3</v>
          </cell>
        </row>
        <row r="185">
          <cell r="A185" t="str">
            <v>14.122</v>
          </cell>
          <cell r="B185" t="str">
            <v>14.122</v>
          </cell>
          <cell r="C185" t="str">
            <v>Her derinlikte, her cins ve klastaki zeminde su altında kutu menfez, gido, mahmuz, taş dolgu ve tahkimat işleri temellerinin kazılması(Excavation of foundations for bux-culvert, gully, groin, stone fill and strengtening works at any depth and any kind an</v>
          </cell>
          <cell r="D185" t="str">
            <v>m3</v>
          </cell>
        </row>
        <row r="186">
          <cell r="A186">
            <v>14.124000000000001</v>
          </cell>
          <cell r="B186">
            <v>14.124000000000001</v>
          </cell>
          <cell r="C186" t="str">
            <v>Her derinlikte,her cins ve klastaki zeminde su altında köprü temelinin kazılması(Excavation of bridge foundations under water conditions at any class and type of soil at any depth)</v>
          </cell>
          <cell r="D186" t="str">
            <v>m3</v>
          </cell>
        </row>
        <row r="187">
          <cell r="A187" t="str">
            <v>15.200</v>
          </cell>
          <cell r="B187" t="str">
            <v>15.200</v>
          </cell>
          <cell r="C187" t="str">
            <v>Tip II servis yolu(Type II service road.)</v>
          </cell>
          <cell r="D187" t="str">
            <v>km</v>
          </cell>
        </row>
        <row r="188">
          <cell r="A188" t="str">
            <v>16.074/K-1B</v>
          </cell>
          <cell r="B188" t="str">
            <v>16.074/K-1B</v>
          </cell>
          <cell r="C188" t="str">
            <v>Köprülerde Ø 100 cm. çapında yerinde dökme kazık yapılması[0-16m.(16 m dahil) boydaki kazıklar için] (Beton tesisi ile)(In bridges , construction of in situ boring pile diametered as Ø100 cm.) [For the piles in the length ok 0-16 m. (including 16 m.)] (</v>
          </cell>
          <cell r="D188" t="str">
            <v>m</v>
          </cell>
        </row>
        <row r="189">
          <cell r="A189" t="str">
            <v>16.075/K-1B</v>
          </cell>
          <cell r="B189" t="str">
            <v>16.075/K-1B</v>
          </cell>
          <cell r="C189" t="str">
            <v>Köprülerde Ø 100 cm. çapında yerinde dökme kazık yapılması[16.01-24m.(24 m dahil) boydaki kazıklar için] (Beton tesisi ile)(In bridges , construction of in situ boring pile diametered as Ø100 cm.) [For the piles in the length ok 16.01-24 m. (including 2</v>
          </cell>
          <cell r="D189" t="str">
            <v>m</v>
          </cell>
        </row>
        <row r="190">
          <cell r="A190" t="str">
            <v>16.075/K-F</v>
          </cell>
          <cell r="B190" t="str">
            <v>16.075/K-F</v>
          </cell>
          <cell r="C190" t="str">
            <v xml:space="preserve">Köprülerde Ø 100 cm. çapında boş foraj yapılması[16.01-24m.(24 m dahil) boydaki kazıklar için]  [(Blank forepiling diametered as Ø 100 cm. for bridges)][For the piles in the length ok 16.01-24 m. (including 24 m.)]  </v>
          </cell>
          <cell r="D190" t="str">
            <v>m</v>
          </cell>
        </row>
        <row r="191">
          <cell r="A191" t="str">
            <v>16.076/K-1B</v>
          </cell>
          <cell r="B191" t="str">
            <v>16.076/K-1B</v>
          </cell>
          <cell r="C191" t="str">
            <v>Köprülerde Ø 100 cm. çapında yerinde dökme kazık yapılması[24.01-32m.(32m dahil) boydaki kazıklar için] (Beton tesisi ile)(In bridges , construction of in situ boring pile diametered as Ø100 cm.) [For the piles in the length ok 24.01-32 m. (including 32</v>
          </cell>
          <cell r="D191" t="str">
            <v>m</v>
          </cell>
        </row>
        <row r="192">
          <cell r="A192" t="str">
            <v>16.078/K-1B</v>
          </cell>
          <cell r="B192" t="str">
            <v>16.078/K-1B</v>
          </cell>
          <cell r="C192" t="str">
            <v>Köprülerde Ø 120 cm. çapında yerinde dökme kazık yapılması[16.01-24m.(24m dahil) boydaki kazıklar için] (Beton tesisi ile)(In bridges , construction of in situ boring pile diametered as Ø120 cm.) [For the piles in the length ok 16.01-24 m. (including 24</v>
          </cell>
          <cell r="D192" t="str">
            <v>m</v>
          </cell>
        </row>
        <row r="193">
          <cell r="A193" t="str">
            <v>16.078/K-F</v>
          </cell>
          <cell r="B193" t="str">
            <v>16.078/K-F</v>
          </cell>
          <cell r="C193" t="str">
            <v xml:space="preserve">Köprülerde Ø 120 cm. çapında boş foraj yapılması[16.01-24m.(24 m dahil) boydaki kazıklar için]  [(Blank forepiling diametered as Ø 120 cm. for bridges)]2[For the piles in the length ok 16.01-24 m. (including 24 m.)]  </v>
          </cell>
          <cell r="D193" t="str">
            <v>m</v>
          </cell>
        </row>
        <row r="194">
          <cell r="A194" t="str">
            <v>16.100/K-1/A</v>
          </cell>
          <cell r="B194" t="str">
            <v>16.100/K-1/A</v>
          </cell>
          <cell r="C194" t="str">
            <v>Hertürlü inşatta (Köprüler hariç) temel dışında kuruda veya suda her dozda demirsiz beton(Beton Tesisi ve kum+kırmataş ile)(Unreinforced concrete of any dosage in dry conditions or under water for any kind of construction(Excluding the bridges) except f</v>
          </cell>
          <cell r="D194" t="str">
            <v>m3</v>
          </cell>
        </row>
        <row r="195">
          <cell r="A195" t="str">
            <v>16.100/K-A1</v>
          </cell>
          <cell r="B195" t="str">
            <v>16.100/K-A1</v>
          </cell>
          <cell r="C195" t="str">
            <v>Hendeklerin betonla kaplanması(Beton Tesisi ve kum+kırmataş ile)((Concrete lining of the ditches.)(Using crushed stone at the concrete plant))</v>
          </cell>
          <cell r="D195" t="str">
            <v>m3</v>
          </cell>
        </row>
        <row r="196">
          <cell r="A196" t="str">
            <v>16.100/K-1/B</v>
          </cell>
          <cell r="B196" t="str">
            <v>16.100/K-1/B</v>
          </cell>
          <cell r="C196" t="str">
            <v xml:space="preserve">Her türlü inşaat temellerinde (Köprü temelleri hariç) kuruda veya suda her dozda demirsiz beton(Beton Tesisi ve kum+kırmataş ile)((Unreinforced concrete of any dosage in dry conditions or under water for any kind of foundation construction.) (Excluding </v>
          </cell>
          <cell r="D196" t="str">
            <v>m3</v>
          </cell>
        </row>
        <row r="197">
          <cell r="A197" t="str">
            <v>16.101/K-1/B</v>
          </cell>
          <cell r="B197" t="str">
            <v>16.101/K-1/B</v>
          </cell>
          <cell r="C197" t="str">
            <v>Köprü temellerinde kuruda veya suda her dozda demirsiz beton(Beton tesisi ve kum+kırmataş ile)[(Unreinforced concrete of any dosage in dry conditions or under water for bridge foundations.) (Using sand+crushed stone at the concrete plant)]</v>
          </cell>
          <cell r="D197" t="str">
            <v>m3</v>
          </cell>
        </row>
        <row r="198">
          <cell r="A198" t="str">
            <v>16.120/K-1/A</v>
          </cell>
          <cell r="B198" t="str">
            <v>16.120/K-1/A</v>
          </cell>
          <cell r="C198" t="str">
            <v>Her türlü inşaatta (Köprüler hariç) temel dışında kuruda veya suda her dozda demirsiz beton(Beton tesisi ve kum+kırmataş ile)[(Unreinforced concrete of any dosage in dry conditions or underwater for any kind of construction (Excluding the bridges) excep</v>
          </cell>
          <cell r="D198" t="str">
            <v>m3</v>
          </cell>
        </row>
        <row r="199">
          <cell r="A199" t="str">
            <v>16.120/K-A1</v>
          </cell>
          <cell r="B199" t="str">
            <v>16.120/K-A1</v>
          </cell>
          <cell r="C199" t="str">
            <v>Hendeklerin betonla kaplanması(Beton tesisi ve kum+kırmataş ile)[(Concrete lining of the ditches)](Using sand+crushed stone at the concrete plant)]</v>
          </cell>
          <cell r="D199" t="str">
            <v>m3</v>
          </cell>
        </row>
        <row r="200">
          <cell r="A200" t="str">
            <v>16.131/K-1/A</v>
          </cell>
          <cell r="B200" t="str">
            <v>16.131/K-1/A</v>
          </cell>
          <cell r="C200" t="str">
            <v>Her türlü inşaatta (Kirişli ve kutu menfezler, köprüler, betonarme kazık hariç, plak ve kompozit menfezler dahil ) kuruda veya suda her dozda demirli beton(Beton tesisi ve kum+kırmataş ile)(Reinforced concrete of any dosage in dry conditions or under wa</v>
          </cell>
          <cell r="D200" t="str">
            <v>m3</v>
          </cell>
        </row>
        <row r="201">
          <cell r="A201" t="str">
            <v>16.132/K2/B</v>
          </cell>
          <cell r="B201" t="str">
            <v>16.132/K2/B</v>
          </cell>
          <cell r="C201" t="str">
            <v>Köprülerde [Plak, kompozit ve I kirişli köprülerin tabliyeleri hariç, öngerilmeli (Önçekim-Artçekim) kirişli köprülerin döşeme betonları dahil] kuruda veya suda her dozda demirli beton ( Beton tesisi ve kum+kırmataş ile)[Reinforced concrete of any dosage</v>
          </cell>
          <cell r="D201" t="str">
            <v>m3</v>
          </cell>
        </row>
        <row r="202">
          <cell r="A202" t="str">
            <v>16.134/1/B</v>
          </cell>
          <cell r="B202" t="str">
            <v>16.134/1/B</v>
          </cell>
          <cell r="C202" t="str">
            <v>Kutu menfezlerde kuruda veya suda her dozda demirli beton(Beton tesisi ve kum+kırmataş ile)((Reinforced concrete of any dosage in dry conditions or under water for box culverts.) (Using sand+crushed stone at the concrete plant))</v>
          </cell>
          <cell r="D202" t="str">
            <v>m3</v>
          </cell>
        </row>
        <row r="203">
          <cell r="A203" t="str">
            <v>16.136/K-1</v>
          </cell>
          <cell r="B203" t="str">
            <v>16.136/K-1</v>
          </cell>
          <cell r="C203" t="str">
            <v>Prefabrik kirişlerin yerlerine konulması(Laying of prefabricated beams to their places)</v>
          </cell>
          <cell r="D203" t="str">
            <v>Ton</v>
          </cell>
        </row>
        <row r="204">
          <cell r="A204" t="str">
            <v>16.137/K-1-A</v>
          </cell>
          <cell r="B204" t="str">
            <v>16.137/K-1-A</v>
          </cell>
          <cell r="C204" t="str">
            <v>Köprülerin öngerilmeli (Önçekim-Artçekim) boyuna ve enine kirişlerinde her dozda demirli beton[(Reinforced concrete of any dosage in the prestressed longitudinal and lateral (pretensioned-posttensioned) beams of bridges.]</v>
          </cell>
          <cell r="D204" t="str">
            <v>m3</v>
          </cell>
        </row>
        <row r="205">
          <cell r="A205" t="str">
            <v>16.138/KP</v>
          </cell>
          <cell r="B205" t="str">
            <v>16.138/KP</v>
          </cell>
          <cell r="C205" t="str">
            <v>Köprülerde prekast cephe elemanı yapılması (0.75x0.60x0.075 m.)(Manufacture of precast fontage elements of bridges) (0.75x0.60x0.075 m.)</v>
          </cell>
          <cell r="D205" t="str">
            <v>Adet (Each)</v>
          </cell>
        </row>
        <row r="206">
          <cell r="A206" t="str">
            <v>16.139/KP</v>
          </cell>
          <cell r="B206" t="str">
            <v>16.139/KP</v>
          </cell>
          <cell r="C206" t="str">
            <v>Köprülerde prekast cephe elemanının yerine konulması (0.75x0.60x0.075 m.)(Laying of precast fontage elements of bridges) (0.75x0.60x0.075 m.)</v>
          </cell>
          <cell r="D206" t="str">
            <v>Adet(Each)</v>
          </cell>
        </row>
        <row r="207">
          <cell r="A207" t="str">
            <v>17.002/K</v>
          </cell>
          <cell r="B207" t="str">
            <v>17.002/K</v>
          </cell>
          <cell r="C207" t="str">
            <v>Ocak Taşı ile moloz taş inşaat(Rubble stone construction using quarry stone.)</v>
          </cell>
          <cell r="D207" t="str">
            <v>m3</v>
          </cell>
        </row>
        <row r="208">
          <cell r="A208" t="str">
            <v>17.081/K-1/A</v>
          </cell>
          <cell r="B208" t="str">
            <v>17.081/K-1/A</v>
          </cell>
          <cell r="C208" t="str">
            <v>Dolgu altına ocak taşıdan makine ile istifsiz taş dolgu yapılması(Construction of unstacked stone fill using quarry stone, under the fill by machine.)</v>
          </cell>
          <cell r="D208" t="str">
            <v>m3</v>
          </cell>
        </row>
        <row r="209">
          <cell r="A209" t="str">
            <v>17.084/K</v>
          </cell>
          <cell r="B209" t="str">
            <v>17.084/K</v>
          </cell>
          <cell r="C209" t="str">
            <v>Ocak taşı ile istifli taş dolgu(Stacked stone fill using quarry stone.)</v>
          </cell>
          <cell r="D209" t="str">
            <v>m3</v>
          </cell>
        </row>
        <row r="210">
          <cell r="A210" t="str">
            <v>17.103/K</v>
          </cell>
          <cell r="B210" t="str">
            <v>17.103/K</v>
          </cell>
          <cell r="C210" t="str">
            <v xml:space="preserve">30 cm. kalınlıkta kazı taşı ile kuru pere yapılması(Dry riprap of 30 cm. in thickness using quarry stone) </v>
          </cell>
          <cell r="D210" t="str">
            <v>m2</v>
          </cell>
        </row>
        <row r="211">
          <cell r="A211" t="str">
            <v>17.103/K1</v>
          </cell>
          <cell r="B211" t="str">
            <v>17.103/K</v>
          </cell>
          <cell r="C211" t="str">
            <v xml:space="preserve">30 cm. kalınlıkta ocak taşı ile kuru pere yapılması(Dry riprap of 30 cm. in thickness using quarry stone) </v>
          </cell>
          <cell r="D211" t="str">
            <v>m2</v>
          </cell>
        </row>
        <row r="212">
          <cell r="A212" t="str">
            <v>17.107/K</v>
          </cell>
          <cell r="B212" t="str">
            <v>17.107/K</v>
          </cell>
          <cell r="C212" t="str">
            <v>20 cm. Kalınlıkta ocak taşı ile harçlı pere(Riprap in mortar of 20cm. İn thickness using quarry stone.)</v>
          </cell>
          <cell r="D212" t="str">
            <v>m3</v>
          </cell>
        </row>
        <row r="213">
          <cell r="A213" t="str">
            <v>17.136/K</v>
          </cell>
          <cell r="B213" t="str">
            <v>17.136/K</v>
          </cell>
          <cell r="C213" t="str">
            <v>Ocak taşı ile blokaj(Stone lining using quarry stone.)</v>
          </cell>
          <cell r="D213" t="str">
            <v>m3</v>
          </cell>
        </row>
        <row r="214">
          <cell r="A214">
            <v>18.184999999999999</v>
          </cell>
          <cell r="B214">
            <v>18.184999999999999</v>
          </cell>
          <cell r="C214" t="str">
            <v>Patlayıcı madde kullanmadan demirli ve demirsiz beton inşaatın yıkılması(Demolition of the reinforced and unreinforced concrete construction without using explosives.)</v>
          </cell>
          <cell r="D214" t="str">
            <v>m3</v>
          </cell>
        </row>
        <row r="215">
          <cell r="A215" t="str">
            <v>18.417/K</v>
          </cell>
          <cell r="B215" t="str">
            <v>18.417/K</v>
          </cell>
          <cell r="C215" t="str">
            <v>Ø 30cm. İç çapında 400 dozlu beton büz döşenmesi (Mecra veya kanalizasyon için)[(400 dosage concrete pipe laying Ø 30 cm. İnner diameter.)(For channel or sewerage.)]</v>
          </cell>
          <cell r="D215" t="str">
            <v>m</v>
          </cell>
        </row>
        <row r="216">
          <cell r="A216" t="str">
            <v>18.425/K</v>
          </cell>
          <cell r="B216" t="str">
            <v>18.425/K</v>
          </cell>
          <cell r="C216" t="str">
            <v>Ø 40cm. İç çapında 400 dozlu beton büz döşenmesi (Mecra veya kanalizasyon için)[(400 dosage concrete pipe laying Ø 40 cm. İnner diameter.)(For channel or sewerage.)]</v>
          </cell>
          <cell r="D216" t="str">
            <v>m</v>
          </cell>
        </row>
        <row r="217">
          <cell r="A217" t="str">
            <v>18.433/K</v>
          </cell>
          <cell r="B217" t="str">
            <v>18.433/K</v>
          </cell>
          <cell r="C217" t="str">
            <v>Ø 60cm. İç çapında 400 dozlu beton büz döşenmesi(Mecra veya kanalizasyon için)[(400 dosage concrete pipe laying Ø 60 cm. İnner diameter.)(For channel or sewerage.)]</v>
          </cell>
          <cell r="D217" t="str">
            <v>m</v>
          </cell>
        </row>
        <row r="218">
          <cell r="A218" t="str">
            <v>18.460/6</v>
          </cell>
          <cell r="B218" t="str">
            <v>18.460/6</v>
          </cell>
          <cell r="C218" t="str">
            <v>Ø 600 mm. çapında spiral sarımlı PVC esaslı boru döşenmesi(Drenaj, yağmur suyu ve kanalizasyon için)((Laying of spirally rolled PVC pipe of Ø 600 mm. İnner diameter.)(For drainage, rainwater and sewerage))</v>
          </cell>
          <cell r="D218" t="str">
            <v>m</v>
          </cell>
        </row>
        <row r="219">
          <cell r="A219" t="str">
            <v>18.460/8</v>
          </cell>
          <cell r="B219" t="str">
            <v>18.460/8</v>
          </cell>
          <cell r="C219" t="str">
            <v xml:space="preserve">Ø 1000 mm. çapında spiral sarımlı PVC esaslı boru döşenmesi(İki sıra çelik kuşak takviyeli) (Drenaj, yağmur suyu ve kanalizasyon için)((Laying of spirally rolled PVC pipe of Ø 1000 mm. İnner diameter.)(Supported through two rows of steel stripes) (For </v>
          </cell>
          <cell r="D219" t="str">
            <v>m</v>
          </cell>
        </row>
        <row r="220">
          <cell r="A220" t="str">
            <v>18.460/9</v>
          </cell>
          <cell r="B220" t="str">
            <v>18.460/9</v>
          </cell>
          <cell r="C220" t="str">
            <v xml:space="preserve">Ø 1200 mm. çapında spiral sarımlı PVC esaslı boru döşenmesi(İki sıra çelik kuşak takviyeli) (Drenaj, yağmur suyu ve kanalizasyon için)((Laying of spirally rolled PVC pipe of Ø 1200 mm. İnner diameter.)(Supported through two rows of steel stripes) (For </v>
          </cell>
          <cell r="D220" t="str">
            <v>m</v>
          </cell>
        </row>
        <row r="221">
          <cell r="A221" t="str">
            <v>19.022/K</v>
          </cell>
          <cell r="B221" t="str">
            <v>19.022/K</v>
          </cell>
          <cell r="C221" t="str">
            <v>Köprülerde polimer bitümlü membran ile su yalıtımı yapılması (Water isolation using polymer bituminuous membrane for bridges.)</v>
          </cell>
          <cell r="D221" t="str">
            <v>m2</v>
          </cell>
        </row>
        <row r="222">
          <cell r="A222" t="str">
            <v>21.051</v>
          </cell>
          <cell r="B222" t="str">
            <v>21.051</v>
          </cell>
          <cell r="C222" t="str">
            <v>Menfezlerde 6 m. ve daha küçük göz açıklıkları için döşeme, kiriş ve kemer taşıyıcı iskeleleri (Kompozit menfezler hariç)((Deck, beam and arched carrying scaffoldings for the culverts with 6 m. And less opening width.) (Except for composite culverts.))</v>
          </cell>
          <cell r="D222" t="str">
            <v>m3</v>
          </cell>
        </row>
        <row r="223">
          <cell r="A223" t="str">
            <v>21.052</v>
          </cell>
          <cell r="B223" t="str">
            <v>21.052</v>
          </cell>
          <cell r="C223" t="str">
            <v>Menfezlerde 6 m. den büyük göz açıklıkları için döşeme, kiriş ve kemer taşıyıcı iskeleleri (Kompozit menfezler hariç)((Deck, beam and arched carrying scaffoldings for the culverts with opening widths of more than 6m.) (Except for composite culverts.))</v>
          </cell>
          <cell r="D223" t="str">
            <v>m3</v>
          </cell>
        </row>
        <row r="224">
          <cell r="A224">
            <v>21.053000000000001</v>
          </cell>
          <cell r="B224">
            <v>21.053000000000001</v>
          </cell>
          <cell r="C224" t="str">
            <v>Köprülerde döşeme, kiriş ve kemer taşıyıcı iskeleleri (Komposit köprüler hariç)[Deck, beam and arch carrying scaffoldings for bridges. (Excluding composit bridges)]</v>
          </cell>
          <cell r="D224" t="str">
            <v>m3</v>
          </cell>
        </row>
        <row r="225">
          <cell r="A225" t="str">
            <v>23.001/K</v>
          </cell>
          <cell r="B225" t="str">
            <v>23.001/K</v>
          </cell>
          <cell r="C225" t="str">
            <v>Betonarme için Ø6-Ø12 mm.lik yuvarlak demir işçiliği(Ø6-Ø12 mm. Reinforcing bar workmanship for reinforced concrete.)</v>
          </cell>
          <cell r="D225" t="str">
            <v>ton</v>
          </cell>
        </row>
        <row r="226">
          <cell r="A226" t="str">
            <v>23.002/K</v>
          </cell>
          <cell r="B226" t="str">
            <v>23.002/K</v>
          </cell>
          <cell r="C226" t="str">
            <v>Betonarme için Ø14 mm.lik ve daha büyük çaptaki yuvarlak demir işçiliği(Ø14 mm. or larger size reinforcing bar workmanship for reinforced concrete.)</v>
          </cell>
          <cell r="D226" t="str">
            <v>ton</v>
          </cell>
        </row>
        <row r="227">
          <cell r="A227" t="str">
            <v>23.002/K-6</v>
          </cell>
          <cell r="B227" t="str">
            <v>23.002/K-6</v>
          </cell>
          <cell r="C227" t="str">
            <v>Boyuna ve enine önçekim, öngerme çeliğinin (Tel, demet, çubuk) yerlerine konulması , gerilmesi, gevşetilmesi ve kesilmesi işçiliği[Placing, stressing, loosening and cutting of longitudinal and lateral pretensioned-prestressed steel. (Wire, bunch, bar)]</v>
          </cell>
          <cell r="D227" t="str">
            <v>Ton</v>
          </cell>
        </row>
        <row r="228">
          <cell r="A228" t="str">
            <v>23.014/K</v>
          </cell>
          <cell r="B228" t="str">
            <v>23.014/K</v>
          </cell>
          <cell r="C228" t="str">
            <v>Betonarme için Ø5-Ø12 mm.lik ince nervürlü çelik işçiliği(Ø5-Ø12 mm. thin ribbed stil workmanship for reinforced concrete.)</v>
          </cell>
          <cell r="D228" t="str">
            <v>ton</v>
          </cell>
        </row>
        <row r="229">
          <cell r="A229" t="str">
            <v>23.015/K</v>
          </cell>
          <cell r="B229" t="str">
            <v>23.015/K</v>
          </cell>
          <cell r="C229" t="str">
            <v>Betonarme için Ø14-Ø28 mm.lik kalın nervürlü çelik işçiliği(Ø14-Ø28 mm. thick ribbed stil workmanship for reinforced concrete.)</v>
          </cell>
          <cell r="D229" t="str">
            <v>ton</v>
          </cell>
        </row>
        <row r="230">
          <cell r="A230" t="str">
            <v>23.176/K</v>
          </cell>
          <cell r="B230" t="str">
            <v>23.176/K</v>
          </cell>
          <cell r="C230" t="str">
            <v>Profilli demirden korkuluk işçiliği (Boyama hariç)[Guardrail workmanship using profile iron (Excluding painting)]</v>
          </cell>
          <cell r="D230" t="str">
            <v>Ton</v>
          </cell>
        </row>
        <row r="231">
          <cell r="A231" t="str">
            <v>23.250</v>
          </cell>
          <cell r="B231" t="str">
            <v>23.250</v>
          </cell>
          <cell r="C231" t="str">
            <v>Yüksek vasıflı çelikten özel dökümlü köprü mesnedinin temini ve yerine konulması(Supply and assembly of bridge supports made of specially casted high quality steel.)</v>
          </cell>
          <cell r="D231" t="str">
            <v>kg</v>
          </cell>
        </row>
        <row r="232">
          <cell r="A232" t="str">
            <v>23.255</v>
          </cell>
          <cell r="B232" t="str">
            <v>23.255</v>
          </cell>
          <cell r="C232" t="str">
            <v>Fonttan; ızgara, kapak, garguy yapılması(Production of grate, grate cover and gargoyle made of cast iron.)</v>
          </cell>
          <cell r="D232" t="str">
            <v>kg</v>
          </cell>
        </row>
        <row r="233">
          <cell r="A233">
            <v>25.015999999999998</v>
          </cell>
          <cell r="B233">
            <v>25.015999999999998</v>
          </cell>
          <cell r="C233" t="str">
            <v>Demir imalatın boyanması(Painting of iron bars.)</v>
          </cell>
          <cell r="D233" t="str">
            <v>m2</v>
          </cell>
        </row>
        <row r="234">
          <cell r="A234" t="str">
            <v>25.052</v>
          </cell>
          <cell r="B234" t="str">
            <v>25.052</v>
          </cell>
          <cell r="C234" t="str">
            <v>Katran badana(Tar sealing)</v>
          </cell>
          <cell r="D234" t="str">
            <v>m2</v>
          </cell>
        </row>
        <row r="235">
          <cell r="A235" t="str">
            <v>27.101/K</v>
          </cell>
          <cell r="B235" t="str">
            <v>27.101/K</v>
          </cell>
          <cell r="C235" t="str">
            <v>Moloz ve çaplanmış moloz taş inşaat yüzlerine gömme oluklu derz yapılması(Construction of inserted chuted joints on the surfaces of rubble and squared rubble stone masonary constructions.)</v>
          </cell>
          <cell r="D235" t="str">
            <v>m2</v>
          </cell>
        </row>
        <row r="236">
          <cell r="A236" t="str">
            <v>40.130</v>
          </cell>
          <cell r="B236" t="str">
            <v>40.130</v>
          </cell>
          <cell r="C236" t="str">
            <v>Asfalt kazıma makinası ile her cins bitümlü karışım kaplamaların kazılmasıScraping of bituminious mix bases of all type by asphalt scraping machine.)</v>
          </cell>
          <cell r="D236" t="str">
            <v>m3</v>
          </cell>
        </row>
        <row r="237">
          <cell r="A237" t="str">
            <v>50.128</v>
          </cell>
          <cell r="B237" t="str">
            <v>50.128</v>
          </cell>
          <cell r="C237" t="str">
            <v>Beton yol korkuluğu yapılması (A tipi)[(Construction of concrete guard rails.) (Type A)]</v>
          </cell>
          <cell r="D237" t="str">
            <v>m</v>
          </cell>
        </row>
        <row r="238">
          <cell r="A238" t="str">
            <v>50.130</v>
          </cell>
          <cell r="B238" t="str">
            <v>50.130</v>
          </cell>
          <cell r="C238" t="str">
            <v>Beton yol korkuluğu son elemanı yapılması (A tipi)[(Manufacture of the end pieces of the concrete guard-rails.) (Type A)]</v>
          </cell>
          <cell r="D238" t="str">
            <v>Adet(Each)</v>
          </cell>
        </row>
        <row r="239">
          <cell r="A239" t="str">
            <v>50.132</v>
          </cell>
          <cell r="B239" t="str">
            <v>50.132</v>
          </cell>
          <cell r="C239" t="str">
            <v>A tipi beton yol korkuluğu ve son elemanın yerine konulması(Placement of type A concrete guard-rails and end pieces.)</v>
          </cell>
          <cell r="D239" t="str">
            <v>m</v>
          </cell>
        </row>
        <row r="240">
          <cell r="A240" t="str">
            <v>204-211</v>
          </cell>
          <cell r="B240" t="str">
            <v>204-211</v>
          </cell>
          <cell r="C240" t="str">
            <v>Ø110 mm. Dış çapında sert PVC plastik içme suyu borusu (Geçme muflu)(TS-274)[Hard PVC plastic potable waterpipe with Ø 110 mm. outer diameter. (Access muff) (TS-274)]</v>
          </cell>
          <cell r="D240" t="str">
            <v>m</v>
          </cell>
        </row>
        <row r="241">
          <cell r="A241" t="str">
            <v>727-504</v>
          </cell>
          <cell r="B241" t="str">
            <v>727-504</v>
          </cell>
          <cell r="C241" t="str">
            <v>1 KV yer altı kabloları ile kolon ve besleme hattı tesisi YVV (NYY) (2x6 mm2)[Installation of 1 KV under ground cables and columns and supply line . YVV (NYY) (2x6 mm2)]</v>
          </cell>
          <cell r="D241" t="str">
            <v>m</v>
          </cell>
        </row>
        <row r="242">
          <cell r="A242" t="str">
            <v>727-507</v>
          </cell>
          <cell r="B242" t="str">
            <v>727-507</v>
          </cell>
          <cell r="C242" t="str">
            <v>1 KV yer altı kabloları ile kolon ve besleme hattı tesisi YVV (NYY) (2x1.5 mm2)[Installation of 1 KV under ground cables and columns and supply line . YVV (NYY) (2x1.5 mm2)]</v>
          </cell>
          <cell r="D242" t="str">
            <v>m</v>
          </cell>
        </row>
        <row r="243">
          <cell r="A243" t="str">
            <v>727-536</v>
          </cell>
          <cell r="B243" t="str">
            <v>727-536</v>
          </cell>
          <cell r="C243" t="str">
            <v>1 KV yer altı kabloları ile kolon ve besleme hattı tesisi YVV (NYY) (21x1.5 mm2)[Installation of 1 KV under ground cables and columns and supply line . YVV (NYY) (21x1.5 mm2)]</v>
          </cell>
          <cell r="D243" t="str">
            <v>m</v>
          </cell>
        </row>
      </sheetData>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RİM FİYAT"/>
      <sheetName val="keşif"/>
      <sheetName val="pozlar"/>
      <sheetName val="DUVAR"/>
      <sheetName val="MEN+500 KORKULUK"/>
      <sheetName val="A6-1"/>
      <sheetName val="sekimetraj"/>
      <sheetName val="A13"/>
      <sheetName val="sekimetraj (2)"/>
    </sheetNames>
    <sheetDataSet>
      <sheetData sheetId="0"/>
      <sheetData sheetId="1"/>
      <sheetData sheetId="2"/>
      <sheetData sheetId="3">
        <row r="24">
          <cell r="D24">
            <v>0.3</v>
          </cell>
        </row>
      </sheetData>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İşin Adı"/>
      <sheetName val="Keşif2002"/>
      <sheetName val="İCMAL2002"/>
    </sheetNames>
    <sheetDataSet>
      <sheetData sheetId="0"/>
      <sheetData sheetId="1">
        <row r="2">
          <cell r="A2" t="str">
            <v xml:space="preserve">Konya Samsun Yolu Üzeri Samsun Çevre Otoyolu Mamak Köprüsü Arası (KM:40+000--33+160) </v>
          </cell>
        </row>
        <row r="3">
          <cell r="A3" t="str">
            <v>Yol Genişletme İkmal ve Mamak Köprüsü Aydınlıkevler Kavşağı Arası (KM:33+160--25+100)</v>
          </cell>
        </row>
        <row r="4">
          <cell r="A4" t="str">
            <v>Yol Genişletme, Yağmursuyu, Pissu Kanalizasyon ve İçmesuyu İnşaatı</v>
          </cell>
        </row>
      </sheetData>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pak"/>
      <sheetName val="dizi pusulası"/>
      <sheetName val="Hakdş.kapak"/>
      <sheetName val="Hakediş Raporu"/>
      <sheetName val="Hakediş İcmali"/>
      <sheetName val="Hakediş Özeti"/>
      <sheetName val="hakdş.çarşaf"/>
      <sheetName val="revz.br.fiy.1"/>
      <sheetName val="revz.br.fy-2"/>
      <sheetName val="revz.br.fiy.3"/>
      <sheetName val="Revz.br.fyt."/>
      <sheetName val="revz.brm.fiy."/>
      <sheetName val="rev.br.fiy.tut"/>
      <sheetName val="Revz.br.fiy.tut."/>
      <sheetName val="ENDEKS-2011"/>
      <sheetName val="ENDEKS-2013"/>
      <sheetName val="ENDEKS-2014"/>
      <sheetName val="eylül 2014 F.F."/>
      <sheetName val="temmuz-2014 F.F."/>
      <sheetName val="NİSANFARK9"/>
      <sheetName val="mart F.Farkı"/>
      <sheetName val="ekim 2013 F.F."/>
      <sheetName val="eylül 2013 F.F."/>
      <sheetName val="ağustos 2013 F.F."/>
      <sheetName val="Ödenek dilimleri tablosu"/>
      <sheetName val="Teminat Kontrolü"/>
      <sheetName val="ilan tutn."/>
      <sheetName val="ilan"/>
      <sheetName val="faalyt.rapr."/>
      <sheetName val="imal.gerçkl.takip cetv."/>
      <sheetName val="yeş.def.kapk."/>
      <sheetName val="yeşil def."/>
      <sheetName val="metrj.cetv."/>
      <sheetName val="metr.ölç.bilg."/>
      <sheetName val="met.sayf."/>
      <sheetName val="iş proğramı"/>
      <sheetName val="iş proğ.çalş.sayf."/>
      <sheetName val="Sayfa1"/>
      <sheetName val="Sayfa2"/>
      <sheetName val="iş pro.ödem.graf."/>
      <sheetName val="Sayfa3"/>
      <sheetName val="enjks.icm."/>
      <sheetName val="tün.enj."/>
    </sheetNames>
    <sheetDataSet>
      <sheetData sheetId="0"/>
      <sheetData sheetId="1"/>
      <sheetData sheetId="2"/>
      <sheetData sheetId="3"/>
      <sheetData sheetId="4">
        <row r="30">
          <cell r="F30">
            <v>1593728.97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24"/>
  <sheetViews>
    <sheetView tabSelected="1" view="pageBreakPreview" zoomScale="85" zoomScaleNormal="85" zoomScaleSheetLayoutView="85" workbookViewId="0">
      <selection activeCell="D23" sqref="D23"/>
    </sheetView>
  </sheetViews>
  <sheetFormatPr defaultRowHeight="15" x14ac:dyDescent="0.25"/>
  <cols>
    <col min="1" max="1" width="9.140625" style="11"/>
    <col min="2" max="2" width="8.140625" style="11" bestFit="1" customWidth="1"/>
    <col min="3" max="3" width="16.140625" style="11" bestFit="1" customWidth="1"/>
    <col min="4" max="4" width="84.7109375" style="10" customWidth="1"/>
    <col min="5" max="5" width="11.7109375" style="11" bestFit="1" customWidth="1"/>
    <col min="6" max="6" width="10.5703125" style="11" bestFit="1" customWidth="1"/>
    <col min="7" max="7" width="16.5703125" style="12" bestFit="1" customWidth="1"/>
    <col min="8" max="8" width="14.5703125" style="12" customWidth="1"/>
    <col min="9" max="9" width="4.5703125" style="11" customWidth="1"/>
    <col min="10" max="16384" width="9.140625" style="11"/>
  </cols>
  <sheetData>
    <row r="2" spans="2:8" ht="30" customHeight="1" x14ac:dyDescent="0.25">
      <c r="B2" s="73" t="s">
        <v>86</v>
      </c>
      <c r="C2" s="73"/>
      <c r="D2" s="73"/>
      <c r="E2" s="73"/>
      <c r="F2" s="73"/>
      <c r="G2" s="73"/>
      <c r="H2" s="73"/>
    </row>
    <row r="3" spans="2:8" ht="30" customHeight="1" x14ac:dyDescent="0.25">
      <c r="B3" s="27" t="s">
        <v>30</v>
      </c>
      <c r="C3" s="27" t="s">
        <v>38</v>
      </c>
      <c r="D3" s="64" t="s">
        <v>31</v>
      </c>
      <c r="E3" s="27" t="s">
        <v>32</v>
      </c>
      <c r="F3" s="27" t="s">
        <v>33</v>
      </c>
      <c r="G3" s="65" t="s">
        <v>84</v>
      </c>
      <c r="H3" s="65" t="s">
        <v>85</v>
      </c>
    </row>
    <row r="4" spans="2:8" ht="30" customHeight="1" x14ac:dyDescent="0.25">
      <c r="B4" s="21">
        <v>1</v>
      </c>
      <c r="C4" s="74" t="s">
        <v>64</v>
      </c>
      <c r="D4" s="20" t="s">
        <v>65</v>
      </c>
      <c r="E4" s="21" t="s">
        <v>37</v>
      </c>
      <c r="F4" s="66">
        <f>+'15.120.1005'!H13</f>
        <v>441</v>
      </c>
      <c r="G4" s="67"/>
      <c r="H4" s="67"/>
    </row>
    <row r="5" spans="2:8" ht="30" customHeight="1" x14ac:dyDescent="0.25">
      <c r="B5" s="21">
        <v>2</v>
      </c>
      <c r="C5" s="75"/>
      <c r="D5" s="20" t="s">
        <v>36</v>
      </c>
      <c r="E5" s="21" t="s">
        <v>37</v>
      </c>
      <c r="F5" s="66">
        <f>+F4</f>
        <v>441</v>
      </c>
      <c r="G5" s="67"/>
      <c r="H5" s="67"/>
    </row>
    <row r="6" spans="2:8" ht="30" customHeight="1" x14ac:dyDescent="0.25">
      <c r="B6" s="21">
        <v>3</v>
      </c>
      <c r="C6" s="74" t="s">
        <v>47</v>
      </c>
      <c r="D6" s="20" t="s">
        <v>54</v>
      </c>
      <c r="E6" s="21" t="s">
        <v>37</v>
      </c>
      <c r="F6" s="66">
        <f>+'15.125.1008'!H15</f>
        <v>924.51808550532087</v>
      </c>
      <c r="G6" s="67"/>
      <c r="H6" s="67"/>
    </row>
    <row r="7" spans="2:8" ht="30" customHeight="1" x14ac:dyDescent="0.25">
      <c r="B7" s="21">
        <v>4</v>
      </c>
      <c r="C7" s="75"/>
      <c r="D7" s="20" t="s">
        <v>72</v>
      </c>
      <c r="E7" s="21" t="s">
        <v>37</v>
      </c>
      <c r="F7" s="66">
        <f>+F6</f>
        <v>924.51808550532087</v>
      </c>
      <c r="G7" s="67"/>
      <c r="H7" s="67"/>
    </row>
    <row r="8" spans="2:8" ht="30" customHeight="1" x14ac:dyDescent="0.25">
      <c r="B8" s="21">
        <v>5</v>
      </c>
      <c r="C8" s="22" t="s">
        <v>70</v>
      </c>
      <c r="D8" s="20" t="s">
        <v>71</v>
      </c>
      <c r="E8" s="21" t="s">
        <v>37</v>
      </c>
      <c r="F8" s="66">
        <f>+'15.150.1005 '!G17</f>
        <v>1567.5809999999999</v>
      </c>
      <c r="G8" s="67"/>
      <c r="H8" s="67"/>
    </row>
    <row r="9" spans="2:8" ht="30" customHeight="1" x14ac:dyDescent="0.25">
      <c r="B9" s="21">
        <v>6</v>
      </c>
      <c r="C9" s="22" t="s">
        <v>73</v>
      </c>
      <c r="D9" s="20" t="s">
        <v>74</v>
      </c>
      <c r="E9" s="21" t="s">
        <v>75</v>
      </c>
      <c r="F9" s="66">
        <f>+'15.180.1003 '!G17</f>
        <v>944.59999999999991</v>
      </c>
      <c r="G9" s="67"/>
      <c r="H9" s="67"/>
    </row>
    <row r="10" spans="2:8" ht="30" customHeight="1" x14ac:dyDescent="0.25">
      <c r="B10" s="21">
        <v>7</v>
      </c>
      <c r="C10" s="22" t="s">
        <v>57</v>
      </c>
      <c r="D10" s="20" t="s">
        <v>58</v>
      </c>
      <c r="E10" s="21" t="s">
        <v>34</v>
      </c>
      <c r="F10" s="66">
        <f>+'15.160.1001'!G12</f>
        <v>25.558935000000002</v>
      </c>
      <c r="G10" s="67"/>
      <c r="H10" s="67"/>
    </row>
    <row r="11" spans="2:8" ht="30" customHeight="1" x14ac:dyDescent="0.25">
      <c r="B11" s="21">
        <v>8</v>
      </c>
      <c r="C11" s="22" t="s">
        <v>59</v>
      </c>
      <c r="D11" s="20" t="s">
        <v>63</v>
      </c>
      <c r="E11" s="21" t="s">
        <v>34</v>
      </c>
      <c r="F11" s="66">
        <f>+'15.160.1003 - 15.160.1004 '!G29/1000</f>
        <v>7.7008900799999997</v>
      </c>
      <c r="G11" s="67"/>
      <c r="H11" s="67"/>
    </row>
    <row r="12" spans="2:8" ht="30" customHeight="1" x14ac:dyDescent="0.25">
      <c r="B12" s="21">
        <v>9</v>
      </c>
      <c r="C12" s="22" t="s">
        <v>61</v>
      </c>
      <c r="D12" s="20" t="s">
        <v>62</v>
      </c>
      <c r="E12" s="21" t="s">
        <v>34</v>
      </c>
      <c r="F12" s="66">
        <f>+'15.160.1003 - 15.160.1004 '!J29/1000</f>
        <v>6.0166360000000001</v>
      </c>
      <c r="G12" s="67"/>
      <c r="H12" s="67"/>
    </row>
    <row r="13" spans="2:8" ht="30" customHeight="1" x14ac:dyDescent="0.25">
      <c r="B13" s="21">
        <v>10</v>
      </c>
      <c r="C13" s="22" t="s">
        <v>68</v>
      </c>
      <c r="D13" s="20" t="s">
        <v>66</v>
      </c>
      <c r="E13" s="21" t="s">
        <v>46</v>
      </c>
      <c r="F13" s="66">
        <f>+'15.205.1004-PA-1'!E26</f>
        <v>128</v>
      </c>
      <c r="G13" s="67"/>
      <c r="H13" s="67"/>
    </row>
    <row r="14" spans="2:8" ht="30" customHeight="1" x14ac:dyDescent="0.25">
      <c r="B14" s="21">
        <v>11</v>
      </c>
      <c r="C14" s="22" t="s">
        <v>69</v>
      </c>
      <c r="D14" s="20" t="s">
        <v>67</v>
      </c>
      <c r="E14" s="21" t="s">
        <v>46</v>
      </c>
      <c r="F14" s="66">
        <f>+'15.205.1004-PA-2'!E26</f>
        <v>207</v>
      </c>
      <c r="G14" s="67"/>
      <c r="H14" s="67"/>
    </row>
    <row r="15" spans="2:8" ht="30" customHeight="1" x14ac:dyDescent="0.25">
      <c r="B15" s="21">
        <v>12</v>
      </c>
      <c r="C15" s="22" t="s">
        <v>87</v>
      </c>
      <c r="D15" s="20" t="s">
        <v>88</v>
      </c>
      <c r="E15" s="21" t="s">
        <v>75</v>
      </c>
      <c r="F15" s="66">
        <f>+'ÖZEL POZ-01'!E26</f>
        <v>980.57</v>
      </c>
      <c r="G15" s="67"/>
      <c r="H15" s="67"/>
    </row>
    <row r="16" spans="2:8" ht="30" customHeight="1" x14ac:dyDescent="0.25">
      <c r="B16" s="21">
        <v>13</v>
      </c>
      <c r="C16" s="22" t="s">
        <v>94</v>
      </c>
      <c r="D16" s="20" t="s">
        <v>95</v>
      </c>
      <c r="E16" s="21" t="s">
        <v>75</v>
      </c>
      <c r="F16" s="66">
        <f>+'15.325.1007'!G17</f>
        <v>754.39999999999986</v>
      </c>
      <c r="G16" s="67"/>
      <c r="H16" s="67"/>
    </row>
    <row r="17" spans="2:8" ht="45" x14ac:dyDescent="0.25">
      <c r="B17" s="21">
        <v>14</v>
      </c>
      <c r="C17" s="22" t="s">
        <v>92</v>
      </c>
      <c r="D17" s="20" t="s">
        <v>93</v>
      </c>
      <c r="E17" s="21" t="s">
        <v>75</v>
      </c>
      <c r="F17" s="66">
        <f>+'15.320.1001'!G17</f>
        <v>3200</v>
      </c>
      <c r="G17" s="67"/>
      <c r="H17" s="67"/>
    </row>
    <row r="18" spans="2:8" ht="30" x14ac:dyDescent="0.25">
      <c r="B18" s="21">
        <v>15</v>
      </c>
      <c r="C18" s="22" t="s">
        <v>97</v>
      </c>
      <c r="D18" s="20" t="s">
        <v>98</v>
      </c>
      <c r="E18" s="21" t="s">
        <v>46</v>
      </c>
      <c r="F18" s="66">
        <f>+'15.305.1215'!G17</f>
        <v>300</v>
      </c>
      <c r="G18" s="67"/>
      <c r="H18" s="67"/>
    </row>
    <row r="19" spans="2:8" ht="30" customHeight="1" x14ac:dyDescent="0.25">
      <c r="B19" s="72"/>
      <c r="C19" s="72"/>
      <c r="D19" s="72"/>
      <c r="E19" s="72"/>
      <c r="F19" s="72"/>
      <c r="G19" s="72"/>
      <c r="H19" s="68"/>
    </row>
    <row r="24" spans="2:8" x14ac:dyDescent="0.25">
      <c r="C24" s="23"/>
      <c r="G24" s="23"/>
    </row>
  </sheetData>
  <mergeCells count="4">
    <mergeCell ref="B19:G19"/>
    <mergeCell ref="B2:H2"/>
    <mergeCell ref="C4:C5"/>
    <mergeCell ref="C6:C7"/>
  </mergeCells>
  <pageMargins left="0.7" right="0.7" top="0.75" bottom="0.75" header="0.3" footer="0.3"/>
  <pageSetup paperSize="9" scale="6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130" zoomScaleNormal="100" zoomScaleSheetLayoutView="130" workbookViewId="0">
      <selection activeCell="E22" sqref="E22:E26"/>
    </sheetView>
  </sheetViews>
  <sheetFormatPr defaultRowHeight="15" x14ac:dyDescent="0.25"/>
  <cols>
    <col min="1" max="1" width="11" style="5" customWidth="1"/>
    <col min="2" max="2" width="9.140625" style="5"/>
    <col min="3" max="3" width="9.7109375" style="5" bestFit="1" customWidth="1"/>
    <col min="4" max="4" width="35.28515625" style="5" customWidth="1"/>
    <col min="5" max="5" width="10.85546875" style="16" bestFit="1" customWidth="1"/>
    <col min="6" max="16384" width="9.140625" style="5"/>
  </cols>
  <sheetData>
    <row r="1" spans="1:5" ht="52.5" customHeight="1" x14ac:dyDescent="0.25">
      <c r="A1" s="88" t="s">
        <v>87</v>
      </c>
      <c r="B1" s="88"/>
      <c r="C1" s="81" t="str">
        <f>+VLOOKUP(A1,'Kesif Cetveli'!C4:H15,2,0)</f>
        <v xml:space="preserve">Proje ve Teknik Şartnamesinde Belirtilen Özelliklerde Prefabrik Komposlaştırma Binası Yapılması ve Yerine Monte Edilmesi </v>
      </c>
      <c r="D1" s="81"/>
      <c r="E1" s="53" t="str">
        <f>+VLOOKUP(A1,'Kesif Cetveli'!C4:H15,3,0)</f>
        <v>m²</v>
      </c>
    </row>
    <row r="2" spans="1:5" x14ac:dyDescent="0.25">
      <c r="A2" s="69"/>
      <c r="B2" s="69" t="s">
        <v>0</v>
      </c>
      <c r="C2" s="69" t="s">
        <v>89</v>
      </c>
      <c r="D2" s="39"/>
      <c r="E2" s="54" t="s">
        <v>4</v>
      </c>
    </row>
    <row r="3" spans="1:5" x14ac:dyDescent="0.25">
      <c r="A3" s="13"/>
      <c r="B3" s="13">
        <v>1</v>
      </c>
      <c r="C3" s="6">
        <v>980.57</v>
      </c>
      <c r="D3" s="14">
        <v>1</v>
      </c>
      <c r="E3" s="58">
        <f>+C3*D3</f>
        <v>980.57</v>
      </c>
    </row>
    <row r="4" spans="1:5" x14ac:dyDescent="0.25">
      <c r="A4" s="13"/>
      <c r="B4" s="13"/>
      <c r="C4" s="18"/>
      <c r="D4" s="56"/>
      <c r="E4" s="58">
        <f t="shared" ref="E4:E19" si="0">+C4*D4</f>
        <v>0</v>
      </c>
    </row>
    <row r="5" spans="1:5" x14ac:dyDescent="0.25">
      <c r="A5" s="13"/>
      <c r="B5" s="6"/>
      <c r="C5" s="6"/>
      <c r="D5" s="14"/>
      <c r="E5" s="58">
        <f t="shared" si="0"/>
        <v>0</v>
      </c>
    </row>
    <row r="6" spans="1:5" x14ac:dyDescent="0.25">
      <c r="A6" s="13"/>
      <c r="B6" s="6"/>
      <c r="C6" s="6"/>
      <c r="D6" s="14"/>
      <c r="E6" s="58">
        <f t="shared" si="0"/>
        <v>0</v>
      </c>
    </row>
    <row r="7" spans="1:5" x14ac:dyDescent="0.25">
      <c r="A7" s="13"/>
      <c r="B7" s="6"/>
      <c r="C7" s="6"/>
      <c r="D7" s="14"/>
      <c r="E7" s="58">
        <f t="shared" si="0"/>
        <v>0</v>
      </c>
    </row>
    <row r="8" spans="1:5" x14ac:dyDescent="0.25">
      <c r="A8" s="13"/>
      <c r="B8" s="6"/>
      <c r="C8" s="6"/>
      <c r="D8" s="14"/>
      <c r="E8" s="58">
        <f t="shared" si="0"/>
        <v>0</v>
      </c>
    </row>
    <row r="9" spans="1:5" x14ac:dyDescent="0.25">
      <c r="A9" s="13"/>
      <c r="B9" s="6"/>
      <c r="C9" s="6"/>
      <c r="D9" s="14"/>
      <c r="E9" s="58">
        <f t="shared" si="0"/>
        <v>0</v>
      </c>
    </row>
    <row r="10" spans="1:5" x14ac:dyDescent="0.25">
      <c r="A10" s="13"/>
      <c r="B10" s="6"/>
      <c r="C10" s="6"/>
      <c r="D10" s="14"/>
      <c r="E10" s="58">
        <f t="shared" si="0"/>
        <v>0</v>
      </c>
    </row>
    <row r="11" spans="1:5" x14ac:dyDescent="0.25">
      <c r="A11" s="13"/>
      <c r="B11" s="6"/>
      <c r="C11" s="6"/>
      <c r="D11" s="14"/>
      <c r="E11" s="58">
        <f t="shared" si="0"/>
        <v>0</v>
      </c>
    </row>
    <row r="12" spans="1:5" x14ac:dyDescent="0.25">
      <c r="A12" s="13"/>
      <c r="B12" s="6"/>
      <c r="C12" s="6"/>
      <c r="D12" s="14"/>
      <c r="E12" s="58">
        <f t="shared" si="0"/>
        <v>0</v>
      </c>
    </row>
    <row r="13" spans="1:5" x14ac:dyDescent="0.25">
      <c r="A13" s="13"/>
      <c r="B13" s="6"/>
      <c r="C13" s="6"/>
      <c r="D13" s="14"/>
      <c r="E13" s="58">
        <f t="shared" si="0"/>
        <v>0</v>
      </c>
    </row>
    <row r="14" spans="1:5" x14ac:dyDescent="0.25">
      <c r="A14" s="13"/>
      <c r="B14" s="6"/>
      <c r="C14" s="6"/>
      <c r="D14" s="14"/>
      <c r="E14" s="58">
        <f t="shared" si="0"/>
        <v>0</v>
      </c>
    </row>
    <row r="15" spans="1:5" x14ac:dyDescent="0.25">
      <c r="A15" s="13"/>
      <c r="B15" s="6"/>
      <c r="C15" s="6"/>
      <c r="D15" s="14"/>
      <c r="E15" s="58">
        <f t="shared" si="0"/>
        <v>0</v>
      </c>
    </row>
    <row r="16" spans="1:5" x14ac:dyDescent="0.25">
      <c r="A16" s="13"/>
      <c r="B16" s="6"/>
      <c r="C16" s="6"/>
      <c r="D16" s="14"/>
      <c r="E16" s="58">
        <f t="shared" si="0"/>
        <v>0</v>
      </c>
    </row>
    <row r="17" spans="1:5" x14ac:dyDescent="0.25">
      <c r="A17" s="13"/>
      <c r="B17" s="6"/>
      <c r="C17" s="6"/>
      <c r="D17" s="14"/>
      <c r="E17" s="58">
        <f t="shared" si="0"/>
        <v>0</v>
      </c>
    </row>
    <row r="18" spans="1:5" x14ac:dyDescent="0.25">
      <c r="A18" s="13"/>
      <c r="B18" s="6"/>
      <c r="C18" s="6"/>
      <c r="D18" s="14"/>
      <c r="E18" s="58">
        <f t="shared" si="0"/>
        <v>0</v>
      </c>
    </row>
    <row r="19" spans="1:5" x14ac:dyDescent="0.25">
      <c r="A19" s="13"/>
      <c r="B19" s="6"/>
      <c r="C19" s="6"/>
      <c r="D19" s="14"/>
      <c r="E19" s="58">
        <f t="shared" si="0"/>
        <v>0</v>
      </c>
    </row>
    <row r="20" spans="1:5" x14ac:dyDescent="0.25">
      <c r="A20" s="79" t="s">
        <v>4</v>
      </c>
      <c r="B20" s="79"/>
      <c r="C20" s="79"/>
      <c r="D20" s="79"/>
      <c r="E20" s="58">
        <f>SUM(E3:E19)</f>
        <v>980.57</v>
      </c>
    </row>
    <row r="21" spans="1:5" x14ac:dyDescent="0.25">
      <c r="A21" s="79" t="s">
        <v>5</v>
      </c>
      <c r="B21" s="79"/>
      <c r="C21" s="79"/>
      <c r="D21" s="79"/>
      <c r="E21" s="79"/>
    </row>
    <row r="22" spans="1:5" x14ac:dyDescent="0.25">
      <c r="A22" s="13"/>
      <c r="B22" s="13">
        <v>1</v>
      </c>
      <c r="C22" s="6"/>
      <c r="D22" s="14"/>
      <c r="E22" s="58">
        <f>+C22*D22</f>
        <v>0</v>
      </c>
    </row>
    <row r="23" spans="1:5" x14ac:dyDescent="0.25">
      <c r="A23" s="13"/>
      <c r="B23" s="13">
        <v>2</v>
      </c>
      <c r="C23" s="6"/>
      <c r="D23" s="14"/>
      <c r="E23" s="58">
        <f t="shared" ref="E23:E24" si="1">+C23*D23</f>
        <v>0</v>
      </c>
    </row>
    <row r="24" spans="1:5" x14ac:dyDescent="0.25">
      <c r="A24" s="13"/>
      <c r="B24" s="13">
        <v>3</v>
      </c>
      <c r="C24" s="6"/>
      <c r="D24" s="14"/>
      <c r="E24" s="58">
        <f t="shared" si="1"/>
        <v>0</v>
      </c>
    </row>
    <row r="25" spans="1:5" x14ac:dyDescent="0.25">
      <c r="A25" s="79" t="s">
        <v>4</v>
      </c>
      <c r="B25" s="79"/>
      <c r="C25" s="79"/>
      <c r="D25" s="79"/>
      <c r="E25" s="58">
        <f>SUM(E22:E24)</f>
        <v>0</v>
      </c>
    </row>
    <row r="26" spans="1:5" ht="15.75" x14ac:dyDescent="0.25">
      <c r="A26" s="80" t="s">
        <v>6</v>
      </c>
      <c r="B26" s="80"/>
      <c r="C26" s="80"/>
      <c r="D26" s="80"/>
      <c r="E26" s="59">
        <f>+E20-E25</f>
        <v>980.57</v>
      </c>
    </row>
  </sheetData>
  <mergeCells count="6">
    <mergeCell ref="A26:D26"/>
    <mergeCell ref="A1:B1"/>
    <mergeCell ref="C1:D1"/>
    <mergeCell ref="A20:D20"/>
    <mergeCell ref="A21:E21"/>
    <mergeCell ref="A25:D25"/>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selection activeCell="G18" sqref="G18"/>
    </sheetView>
  </sheetViews>
  <sheetFormatPr defaultRowHeight="15" x14ac:dyDescent="0.25"/>
  <cols>
    <col min="1" max="1" width="11" style="5" customWidth="1"/>
    <col min="2" max="2" width="9.140625" style="5"/>
    <col min="3" max="5" width="12.7109375" style="5" customWidth="1"/>
    <col min="6" max="6" width="35.28515625" style="5" customWidth="1"/>
    <col min="7" max="7" width="12" style="5" bestFit="1" customWidth="1"/>
    <col min="8" max="8" width="17" style="5" customWidth="1"/>
    <col min="9" max="16384" width="9.140625" style="5"/>
  </cols>
  <sheetData>
    <row r="1" spans="1:7" ht="52.5" customHeight="1" x14ac:dyDescent="0.25">
      <c r="A1" s="84" t="s">
        <v>94</v>
      </c>
      <c r="B1" s="84"/>
      <c r="C1" s="81" t="str">
        <f>+VLOOKUP(A1,'Kesif Cetveli'!C4:H16,2,0)</f>
        <v>Çatı üzerine 0.7mm trapez alüminyum ile çatı örtüsü</v>
      </c>
      <c r="D1" s="81"/>
      <c r="E1" s="81"/>
      <c r="F1" s="81"/>
      <c r="G1" s="37" t="str">
        <f>+VLOOKUP(A1,'Kesif Cetveli'!C4:H16,3,0)</f>
        <v>m²</v>
      </c>
    </row>
    <row r="2" spans="1:7" x14ac:dyDescent="0.25">
      <c r="A2" s="70"/>
      <c r="B2" s="70" t="s">
        <v>0</v>
      </c>
      <c r="C2" s="70" t="s">
        <v>1</v>
      </c>
      <c r="D2" s="70" t="s">
        <v>2</v>
      </c>
      <c r="E2" s="70" t="s">
        <v>3</v>
      </c>
      <c r="F2" s="39" t="s">
        <v>7</v>
      </c>
      <c r="G2" s="40" t="s">
        <v>4</v>
      </c>
    </row>
    <row r="3" spans="1:7" x14ac:dyDescent="0.25">
      <c r="A3" s="71" t="s">
        <v>90</v>
      </c>
      <c r="B3" s="13">
        <v>1</v>
      </c>
      <c r="C3" s="6"/>
      <c r="D3" s="6">
        <v>16</v>
      </c>
      <c r="E3" s="6">
        <v>8.1999999999999993</v>
      </c>
      <c r="F3" s="14">
        <v>2</v>
      </c>
      <c r="G3" s="58">
        <f>+D3*E3*F3</f>
        <v>262.39999999999998</v>
      </c>
    </row>
    <row r="4" spans="1:7" x14ac:dyDescent="0.25">
      <c r="A4" s="71" t="s">
        <v>91</v>
      </c>
      <c r="B4" s="13">
        <v>2</v>
      </c>
      <c r="C4" s="6"/>
      <c r="D4" s="6">
        <v>60</v>
      </c>
      <c r="E4" s="6">
        <v>8.1999999999999993</v>
      </c>
      <c r="F4" s="14">
        <v>1</v>
      </c>
      <c r="G4" s="58">
        <f t="shared" ref="G4" si="0">+D4*E4*F4</f>
        <v>491.99999999999994</v>
      </c>
    </row>
    <row r="5" spans="1:7" x14ac:dyDescent="0.25">
      <c r="A5" s="63"/>
      <c r="B5" s="13"/>
      <c r="C5" s="6"/>
      <c r="D5" s="6"/>
      <c r="E5" s="6"/>
      <c r="F5" s="14"/>
      <c r="G5" s="58"/>
    </row>
    <row r="6" spans="1:7" x14ac:dyDescent="0.25">
      <c r="A6" s="61"/>
      <c r="B6" s="13"/>
      <c r="C6" s="6"/>
      <c r="D6" s="6"/>
      <c r="E6" s="6"/>
      <c r="F6" s="14"/>
      <c r="G6" s="58"/>
    </row>
    <row r="7" spans="1:7" x14ac:dyDescent="0.25">
      <c r="A7" s="61"/>
      <c r="B7" s="13"/>
      <c r="C7" s="6"/>
      <c r="D7" s="6"/>
      <c r="E7" s="6"/>
      <c r="F7" s="14"/>
      <c r="G7" s="58"/>
    </row>
    <row r="8" spans="1:7" x14ac:dyDescent="0.25">
      <c r="A8" s="61"/>
      <c r="B8" s="13"/>
      <c r="C8" s="6"/>
      <c r="D8" s="6"/>
      <c r="E8" s="6"/>
      <c r="F8" s="14"/>
      <c r="G8" s="58"/>
    </row>
    <row r="9" spans="1:7" x14ac:dyDescent="0.25">
      <c r="A9" s="61"/>
      <c r="B9" s="13"/>
      <c r="C9" s="6"/>
      <c r="D9" s="6"/>
      <c r="E9" s="6"/>
      <c r="F9" s="14"/>
      <c r="G9" s="58"/>
    </row>
    <row r="10" spans="1:7" x14ac:dyDescent="0.25">
      <c r="A10" s="61"/>
      <c r="B10" s="13"/>
      <c r="C10" s="6"/>
      <c r="D10" s="6"/>
      <c r="E10" s="6"/>
      <c r="F10" s="14"/>
      <c r="G10" s="58"/>
    </row>
    <row r="11" spans="1:7" x14ac:dyDescent="0.25">
      <c r="A11" s="79" t="s">
        <v>4</v>
      </c>
      <c r="B11" s="79"/>
      <c r="C11" s="79"/>
      <c r="D11" s="79"/>
      <c r="E11" s="79"/>
      <c r="F11" s="79"/>
      <c r="G11" s="58">
        <f>SUM(G3:G10)</f>
        <v>754.39999999999986</v>
      </c>
    </row>
    <row r="12" spans="1:7" x14ac:dyDescent="0.25">
      <c r="A12" s="79" t="s">
        <v>5</v>
      </c>
      <c r="B12" s="79"/>
      <c r="C12" s="79"/>
      <c r="D12" s="79"/>
      <c r="E12" s="79"/>
      <c r="F12" s="79"/>
      <c r="G12" s="79"/>
    </row>
    <row r="13" spans="1:7" x14ac:dyDescent="0.25">
      <c r="A13" s="62"/>
      <c r="B13" s="13">
        <v>1</v>
      </c>
      <c r="C13" s="6"/>
      <c r="D13" s="6"/>
      <c r="E13" s="6"/>
      <c r="F13" s="14"/>
      <c r="G13" s="58">
        <f t="shared" ref="G13:G15" si="1">+C13*D13*E13*F13</f>
        <v>0</v>
      </c>
    </row>
    <row r="14" spans="1:7" x14ac:dyDescent="0.25">
      <c r="A14" s="13"/>
      <c r="B14" s="13">
        <v>2</v>
      </c>
      <c r="C14" s="6"/>
      <c r="D14" s="6"/>
      <c r="E14" s="6"/>
      <c r="F14" s="14"/>
      <c r="G14" s="58">
        <f t="shared" si="1"/>
        <v>0</v>
      </c>
    </row>
    <row r="15" spans="1:7" x14ac:dyDescent="0.25">
      <c r="A15" s="13"/>
      <c r="B15" s="13">
        <v>3</v>
      </c>
      <c r="C15" s="6"/>
      <c r="D15" s="6"/>
      <c r="E15" s="6"/>
      <c r="F15" s="14"/>
      <c r="G15" s="58">
        <f t="shared" si="1"/>
        <v>0</v>
      </c>
    </row>
    <row r="16" spans="1:7" x14ac:dyDescent="0.25">
      <c r="A16" s="79" t="s">
        <v>4</v>
      </c>
      <c r="B16" s="79"/>
      <c r="C16" s="79"/>
      <c r="D16" s="79"/>
      <c r="E16" s="79"/>
      <c r="F16" s="79"/>
      <c r="G16" s="58">
        <f>SUM(G13:G15)</f>
        <v>0</v>
      </c>
    </row>
    <row r="17" spans="1:7" ht="15.75" x14ac:dyDescent="0.25">
      <c r="A17" s="80" t="s">
        <v>6</v>
      </c>
      <c r="B17" s="80"/>
      <c r="C17" s="80"/>
      <c r="D17" s="80"/>
      <c r="E17" s="80"/>
      <c r="F17" s="80"/>
      <c r="G17" s="59">
        <f>+G11-G16</f>
        <v>754.39999999999986</v>
      </c>
    </row>
    <row r="20" spans="1:7" x14ac:dyDescent="0.25">
      <c r="B20" s="24"/>
    </row>
  </sheetData>
  <mergeCells count="6">
    <mergeCell ref="A17:F17"/>
    <mergeCell ref="A1:B1"/>
    <mergeCell ref="C1:F1"/>
    <mergeCell ref="A11:F11"/>
    <mergeCell ref="A12:G12"/>
    <mergeCell ref="A16:F16"/>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selection activeCell="G18" sqref="G18"/>
    </sheetView>
  </sheetViews>
  <sheetFormatPr defaultRowHeight="15" x14ac:dyDescent="0.25"/>
  <cols>
    <col min="1" max="1" width="11" style="5" customWidth="1"/>
    <col min="2" max="2" width="9.140625" style="5"/>
    <col min="3" max="5" width="12.7109375" style="5" customWidth="1"/>
    <col min="6" max="6" width="35.28515625" style="5" customWidth="1"/>
    <col min="7" max="7" width="12" style="5" bestFit="1" customWidth="1"/>
    <col min="8" max="8" width="17" style="5" customWidth="1"/>
    <col min="9" max="16384" width="9.140625" style="5"/>
  </cols>
  <sheetData>
    <row r="1" spans="1:7" ht="52.5" customHeight="1" x14ac:dyDescent="0.25">
      <c r="A1" s="84" t="s">
        <v>92</v>
      </c>
      <c r="B1" s="84"/>
      <c r="C1" s="81" t="str">
        <f>+VLOOKUP(A1,'Kesif Cetveli'!C4:H17,2,0)</f>
        <v>Mevcut ahşap, betonarme yada çelik aşıklar üzerine, 50 mm poliüretan yalıtımlı (üstü 0.50 mm kalınlıkta boyalı galvanizli sac ve altı 0.40 mm kalınlıkta boyalı galvanizli sac) çatı paneli ile çatı örtüsü yapılması</v>
      </c>
      <c r="D1" s="81"/>
      <c r="E1" s="81"/>
      <c r="F1" s="81"/>
      <c r="G1" s="37" t="str">
        <f>+VLOOKUP(A1,'Kesif Cetveli'!C4:H17,3,0)</f>
        <v>m²</v>
      </c>
    </row>
    <row r="2" spans="1:7" x14ac:dyDescent="0.25">
      <c r="A2" s="70"/>
      <c r="B2" s="70" t="s">
        <v>0</v>
      </c>
      <c r="C2" s="70" t="s">
        <v>1</v>
      </c>
      <c r="D2" s="70" t="s">
        <v>2</v>
      </c>
      <c r="E2" s="70" t="s">
        <v>3</v>
      </c>
      <c r="F2" s="39" t="s">
        <v>7</v>
      </c>
      <c r="G2" s="40" t="s">
        <v>4</v>
      </c>
    </row>
    <row r="3" spans="1:7" ht="30" x14ac:dyDescent="0.25">
      <c r="A3" s="71" t="s">
        <v>96</v>
      </c>
      <c r="B3" s="13">
        <v>1</v>
      </c>
      <c r="C3" s="6"/>
      <c r="D3" s="6">
        <v>100</v>
      </c>
      <c r="E3" s="6">
        <v>16</v>
      </c>
      <c r="F3" s="14">
        <v>2</v>
      </c>
      <c r="G3" s="58">
        <f>+D3*E3*F3</f>
        <v>3200</v>
      </c>
    </row>
    <row r="4" spans="1:7" x14ac:dyDescent="0.25">
      <c r="A4" s="71"/>
      <c r="B4" s="13"/>
      <c r="C4" s="6"/>
      <c r="D4" s="6"/>
      <c r="E4" s="6"/>
      <c r="F4" s="14"/>
      <c r="G4" s="58">
        <f t="shared" ref="G4" si="0">+D4*E4*F4</f>
        <v>0</v>
      </c>
    </row>
    <row r="5" spans="1:7" x14ac:dyDescent="0.25">
      <c r="A5" s="63"/>
      <c r="B5" s="13"/>
      <c r="C5" s="6"/>
      <c r="D5" s="6"/>
      <c r="E5" s="6"/>
      <c r="F5" s="14"/>
      <c r="G5" s="58"/>
    </row>
    <row r="6" spans="1:7" x14ac:dyDescent="0.25">
      <c r="A6" s="61"/>
      <c r="B6" s="13"/>
      <c r="C6" s="6"/>
      <c r="D6" s="6"/>
      <c r="E6" s="6"/>
      <c r="F6" s="14"/>
      <c r="G6" s="58"/>
    </row>
    <row r="7" spans="1:7" x14ac:dyDescent="0.25">
      <c r="A7" s="61"/>
      <c r="B7" s="13"/>
      <c r="C7" s="6"/>
      <c r="D7" s="6"/>
      <c r="E7" s="6"/>
      <c r="F7" s="14"/>
      <c r="G7" s="58"/>
    </row>
    <row r="8" spans="1:7" x14ac:dyDescent="0.25">
      <c r="A8" s="61"/>
      <c r="B8" s="13"/>
      <c r="C8" s="6"/>
      <c r="D8" s="6"/>
      <c r="E8" s="6"/>
      <c r="F8" s="14"/>
      <c r="G8" s="58"/>
    </row>
    <row r="9" spans="1:7" x14ac:dyDescent="0.25">
      <c r="A9" s="61"/>
      <c r="B9" s="13"/>
      <c r="C9" s="6"/>
      <c r="D9" s="6"/>
      <c r="E9" s="6"/>
      <c r="F9" s="14"/>
      <c r="G9" s="58"/>
    </row>
    <row r="10" spans="1:7" x14ac:dyDescent="0.25">
      <c r="A10" s="61"/>
      <c r="B10" s="13"/>
      <c r="C10" s="6"/>
      <c r="D10" s="6"/>
      <c r="E10" s="6"/>
      <c r="F10" s="14"/>
      <c r="G10" s="58"/>
    </row>
    <row r="11" spans="1:7" x14ac:dyDescent="0.25">
      <c r="A11" s="79" t="s">
        <v>4</v>
      </c>
      <c r="B11" s="79"/>
      <c r="C11" s="79"/>
      <c r="D11" s="79"/>
      <c r="E11" s="79"/>
      <c r="F11" s="79"/>
      <c r="G11" s="58">
        <f>SUM(G3:G10)</f>
        <v>3200</v>
      </c>
    </row>
    <row r="12" spans="1:7" x14ac:dyDescent="0.25">
      <c r="A12" s="79" t="s">
        <v>5</v>
      </c>
      <c r="B12" s="79"/>
      <c r="C12" s="79"/>
      <c r="D12" s="79"/>
      <c r="E12" s="79"/>
      <c r="F12" s="79"/>
      <c r="G12" s="79"/>
    </row>
    <row r="13" spans="1:7" x14ac:dyDescent="0.25">
      <c r="A13" s="62"/>
      <c r="B13" s="13">
        <v>1</v>
      </c>
      <c r="C13" s="6"/>
      <c r="D13" s="6"/>
      <c r="E13" s="6"/>
      <c r="F13" s="14"/>
      <c r="G13" s="58">
        <f t="shared" ref="G13:G15" si="1">+C13*D13*E13*F13</f>
        <v>0</v>
      </c>
    </row>
    <row r="14" spans="1:7" x14ac:dyDescent="0.25">
      <c r="A14" s="13"/>
      <c r="B14" s="13">
        <v>2</v>
      </c>
      <c r="C14" s="6"/>
      <c r="D14" s="6"/>
      <c r="E14" s="6"/>
      <c r="F14" s="14"/>
      <c r="G14" s="58">
        <f t="shared" si="1"/>
        <v>0</v>
      </c>
    </row>
    <row r="15" spans="1:7" x14ac:dyDescent="0.25">
      <c r="A15" s="13"/>
      <c r="B15" s="13">
        <v>3</v>
      </c>
      <c r="C15" s="6"/>
      <c r="D15" s="6"/>
      <c r="E15" s="6"/>
      <c r="F15" s="14"/>
      <c r="G15" s="58">
        <f t="shared" si="1"/>
        <v>0</v>
      </c>
    </row>
    <row r="16" spans="1:7" x14ac:dyDescent="0.25">
      <c r="A16" s="79" t="s">
        <v>4</v>
      </c>
      <c r="B16" s="79"/>
      <c r="C16" s="79"/>
      <c r="D16" s="79"/>
      <c r="E16" s="79"/>
      <c r="F16" s="79"/>
      <c r="G16" s="58">
        <f>SUM(G13:G15)</f>
        <v>0</v>
      </c>
    </row>
    <row r="17" spans="1:7" ht="15.75" x14ac:dyDescent="0.25">
      <c r="A17" s="80" t="s">
        <v>6</v>
      </c>
      <c r="B17" s="80"/>
      <c r="C17" s="80"/>
      <c r="D17" s="80"/>
      <c r="E17" s="80"/>
      <c r="F17" s="80"/>
      <c r="G17" s="59">
        <f>+G11-G16</f>
        <v>3200</v>
      </c>
    </row>
    <row r="20" spans="1:7" x14ac:dyDescent="0.25">
      <c r="B20" s="24"/>
    </row>
  </sheetData>
  <mergeCells count="6">
    <mergeCell ref="A17:F17"/>
    <mergeCell ref="A1:B1"/>
    <mergeCell ref="C1:F1"/>
    <mergeCell ref="A11:F11"/>
    <mergeCell ref="A12:G12"/>
    <mergeCell ref="A16:F16"/>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selection activeCell="G18" sqref="G18"/>
    </sheetView>
  </sheetViews>
  <sheetFormatPr defaultRowHeight="15" x14ac:dyDescent="0.25"/>
  <cols>
    <col min="1" max="1" width="11" style="5" customWidth="1"/>
    <col min="2" max="2" width="9.140625" style="5"/>
    <col min="3" max="5" width="12.7109375" style="5" customWidth="1"/>
    <col min="6" max="6" width="35.28515625" style="5" customWidth="1"/>
    <col min="7" max="7" width="12" style="5" bestFit="1" customWidth="1"/>
    <col min="8" max="8" width="17" style="5" customWidth="1"/>
    <col min="9" max="16384" width="9.140625" style="5"/>
  </cols>
  <sheetData>
    <row r="1" spans="1:7" ht="52.5" customHeight="1" x14ac:dyDescent="0.25">
      <c r="A1" s="84" t="s">
        <v>97</v>
      </c>
      <c r="B1" s="84"/>
      <c r="C1" s="81" t="str">
        <f>+VLOOKUP(A1,'Kesif Cetveli'!C4:H18,2,0)</f>
        <v>PVC esaslı, kendinden kanallı, UV dayanımlı, kanatlı oluk/vadidere su yalıtımı (min.50 cm genişlikte) ile çatı deresi yapılması</v>
      </c>
      <c r="D1" s="81"/>
      <c r="E1" s="81"/>
      <c r="F1" s="81"/>
      <c r="G1" s="37" t="str">
        <f>+VLOOKUP(A1,'Kesif Cetveli'!C4:H18,3,0)</f>
        <v>m</v>
      </c>
    </row>
    <row r="2" spans="1:7" x14ac:dyDescent="0.25">
      <c r="A2" s="70"/>
      <c r="B2" s="70" t="s">
        <v>0</v>
      </c>
      <c r="C2" s="70" t="s">
        <v>1</v>
      </c>
      <c r="D2" s="70" t="s">
        <v>2</v>
      </c>
      <c r="E2" s="70" t="s">
        <v>3</v>
      </c>
      <c r="F2" s="39" t="s">
        <v>7</v>
      </c>
      <c r="G2" s="40" t="s">
        <v>4</v>
      </c>
    </row>
    <row r="3" spans="1:7" x14ac:dyDescent="0.25">
      <c r="A3" s="71" t="s">
        <v>99</v>
      </c>
      <c r="B3" s="13">
        <v>1</v>
      </c>
      <c r="C3" s="6"/>
      <c r="D3" s="6">
        <v>100</v>
      </c>
      <c r="E3" s="6"/>
      <c r="F3" s="14">
        <v>3</v>
      </c>
      <c r="G3" s="55">
        <f>+D3*F3</f>
        <v>300</v>
      </c>
    </row>
    <row r="4" spans="1:7" x14ac:dyDescent="0.25">
      <c r="A4" s="71"/>
      <c r="B4" s="13"/>
      <c r="C4" s="6"/>
      <c r="D4" s="6"/>
      <c r="E4" s="6"/>
      <c r="F4" s="14"/>
      <c r="G4" s="55">
        <f>+D4*F4</f>
        <v>0</v>
      </c>
    </row>
    <row r="5" spans="1:7" x14ac:dyDescent="0.25">
      <c r="A5" s="63"/>
      <c r="B5" s="13"/>
      <c r="C5" s="6"/>
      <c r="D5" s="6"/>
      <c r="E5" s="6"/>
      <c r="F5" s="14"/>
      <c r="G5" s="55"/>
    </row>
    <row r="6" spans="1:7" x14ac:dyDescent="0.25">
      <c r="A6" s="61"/>
      <c r="B6" s="13"/>
      <c r="C6" s="6"/>
      <c r="D6" s="6"/>
      <c r="E6" s="6"/>
      <c r="F6" s="14"/>
      <c r="G6" s="55"/>
    </row>
    <row r="7" spans="1:7" x14ac:dyDescent="0.25">
      <c r="A7" s="61"/>
      <c r="B7" s="13"/>
      <c r="C7" s="6"/>
      <c r="D7" s="6"/>
      <c r="E7" s="6"/>
      <c r="F7" s="14"/>
      <c r="G7" s="55"/>
    </row>
    <row r="8" spans="1:7" x14ac:dyDescent="0.25">
      <c r="A8" s="61"/>
      <c r="B8" s="13"/>
      <c r="C8" s="6"/>
      <c r="D8" s="6"/>
      <c r="E8" s="6"/>
      <c r="F8" s="14"/>
      <c r="G8" s="55"/>
    </row>
    <row r="9" spans="1:7" x14ac:dyDescent="0.25">
      <c r="A9" s="61"/>
      <c r="B9" s="13"/>
      <c r="C9" s="6"/>
      <c r="D9" s="6"/>
      <c r="E9" s="6"/>
      <c r="F9" s="14"/>
      <c r="G9" s="55"/>
    </row>
    <row r="10" spans="1:7" x14ac:dyDescent="0.25">
      <c r="A10" s="61"/>
      <c r="B10" s="13"/>
      <c r="C10" s="6"/>
      <c r="D10" s="6"/>
      <c r="E10" s="6"/>
      <c r="F10" s="14"/>
      <c r="G10" s="55"/>
    </row>
    <row r="11" spans="1:7" x14ac:dyDescent="0.25">
      <c r="A11" s="79" t="s">
        <v>4</v>
      </c>
      <c r="B11" s="79"/>
      <c r="C11" s="79"/>
      <c r="D11" s="79"/>
      <c r="E11" s="79"/>
      <c r="F11" s="79"/>
      <c r="G11" s="55">
        <f>SUM(G3:G10)</f>
        <v>300</v>
      </c>
    </row>
    <row r="12" spans="1:7" x14ac:dyDescent="0.25">
      <c r="A12" s="79" t="s">
        <v>5</v>
      </c>
      <c r="B12" s="79"/>
      <c r="C12" s="79"/>
      <c r="D12" s="79"/>
      <c r="E12" s="79"/>
      <c r="F12" s="79"/>
      <c r="G12" s="79"/>
    </row>
    <row r="13" spans="1:7" x14ac:dyDescent="0.25">
      <c r="A13" s="62"/>
      <c r="B13" s="13">
        <v>1</v>
      </c>
      <c r="C13" s="6"/>
      <c r="D13" s="6"/>
      <c r="E13" s="6"/>
      <c r="F13" s="14"/>
      <c r="G13" s="55">
        <f>+D13*F13</f>
        <v>0</v>
      </c>
    </row>
    <row r="14" spans="1:7" x14ac:dyDescent="0.25">
      <c r="A14" s="13"/>
      <c r="B14" s="13">
        <v>2</v>
      </c>
      <c r="C14" s="6"/>
      <c r="D14" s="6"/>
      <c r="E14" s="6"/>
      <c r="F14" s="14"/>
      <c r="G14" s="55">
        <f>+D14*F14</f>
        <v>0</v>
      </c>
    </row>
    <row r="15" spans="1:7" x14ac:dyDescent="0.25">
      <c r="A15" s="13"/>
      <c r="B15" s="13">
        <v>3</v>
      </c>
      <c r="C15" s="6"/>
      <c r="D15" s="6"/>
      <c r="E15" s="6"/>
      <c r="F15" s="14"/>
      <c r="G15" s="55">
        <f t="shared" ref="G15:G16" si="0">+D15*F15</f>
        <v>0</v>
      </c>
    </row>
    <row r="16" spans="1:7" x14ac:dyDescent="0.25">
      <c r="A16" s="79" t="s">
        <v>4</v>
      </c>
      <c r="B16" s="79"/>
      <c r="C16" s="79"/>
      <c r="D16" s="79"/>
      <c r="E16" s="79"/>
      <c r="F16" s="79"/>
      <c r="G16" s="55">
        <f t="shared" si="0"/>
        <v>0</v>
      </c>
    </row>
    <row r="17" spans="1:7" ht="15.75" x14ac:dyDescent="0.25">
      <c r="A17" s="80" t="s">
        <v>6</v>
      </c>
      <c r="B17" s="80"/>
      <c r="C17" s="80"/>
      <c r="D17" s="80"/>
      <c r="E17" s="80"/>
      <c r="F17" s="80"/>
      <c r="G17" s="57">
        <f>+G11-G16</f>
        <v>300</v>
      </c>
    </row>
    <row r="20" spans="1:7" x14ac:dyDescent="0.25">
      <c r="B20" s="24"/>
    </row>
  </sheetData>
  <mergeCells count="6">
    <mergeCell ref="A17:F17"/>
    <mergeCell ref="A1:B1"/>
    <mergeCell ref="C1:F1"/>
    <mergeCell ref="A11:F11"/>
    <mergeCell ref="A12:G12"/>
    <mergeCell ref="A16:F16"/>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6"/>
  <sheetViews>
    <sheetView view="pageBreakPreview" zoomScale="60" zoomScaleNormal="100" workbookViewId="0">
      <selection activeCell="D28" sqref="D28"/>
    </sheetView>
  </sheetViews>
  <sheetFormatPr defaultRowHeight="15" x14ac:dyDescent="0.25"/>
  <cols>
    <col min="1" max="1" width="11.140625" style="1" bestFit="1" customWidth="1"/>
    <col min="2" max="2" width="31.42578125" style="1" bestFit="1" customWidth="1"/>
    <col min="3" max="6" width="21.85546875" customWidth="1"/>
    <col min="7" max="7" width="21.85546875" style="4" customWidth="1"/>
    <col min="8" max="8" width="19" style="3" customWidth="1"/>
  </cols>
  <sheetData>
    <row r="2" spans="1:8" x14ac:dyDescent="0.25">
      <c r="A2" s="78" t="s">
        <v>64</v>
      </c>
      <c r="B2" s="78"/>
      <c r="C2" s="76" t="str">
        <f>+VLOOKUP(A2,'Kesif Cetveli'!C4:H14,2,0)</f>
        <v>Makine ile patlayıcı madde kullanmadan yumuşak kaya kazılması (serbest kazı)</v>
      </c>
      <c r="D2" s="76"/>
      <c r="E2" s="76"/>
      <c r="F2" s="76"/>
      <c r="G2" s="76"/>
      <c r="H2" s="29" t="str">
        <f>+VLOOKUP(A2,'Kesif Cetveli'!C4:H14,3,0)</f>
        <v>m³</v>
      </c>
    </row>
    <row r="3" spans="1:8" x14ac:dyDescent="0.25">
      <c r="A3" s="30" t="s">
        <v>30</v>
      </c>
      <c r="B3" s="30" t="s">
        <v>76</v>
      </c>
      <c r="C3" s="30" t="s">
        <v>1</v>
      </c>
      <c r="D3" s="30" t="s">
        <v>2</v>
      </c>
      <c r="E3" s="30" t="s">
        <v>3</v>
      </c>
      <c r="F3" s="30" t="s">
        <v>41</v>
      </c>
      <c r="G3" s="31" t="s">
        <v>7</v>
      </c>
      <c r="H3" s="29" t="s">
        <v>4</v>
      </c>
    </row>
    <row r="4" spans="1:8" x14ac:dyDescent="0.25">
      <c r="A4" s="32">
        <v>1</v>
      </c>
      <c r="B4" s="26" t="s">
        <v>45</v>
      </c>
      <c r="C4" s="2"/>
      <c r="D4" s="2"/>
      <c r="E4" s="2"/>
      <c r="F4" s="2">
        <v>822</v>
      </c>
      <c r="G4" s="19">
        <v>1</v>
      </c>
      <c r="H4" s="33">
        <f>G4*F4</f>
        <v>822</v>
      </c>
    </row>
    <row r="5" spans="1:8" x14ac:dyDescent="0.25">
      <c r="A5" s="32">
        <v>2</v>
      </c>
      <c r="B5" s="32"/>
      <c r="C5" s="2"/>
      <c r="D5" s="2"/>
      <c r="E5" s="2"/>
      <c r="F5" s="2"/>
      <c r="G5" s="19"/>
      <c r="H5" s="33">
        <f>+C5*D5*E5*G5</f>
        <v>0</v>
      </c>
    </row>
    <row r="6" spans="1:8" x14ac:dyDescent="0.25">
      <c r="A6" s="32">
        <v>3</v>
      </c>
      <c r="B6" s="32"/>
      <c r="C6" s="2"/>
      <c r="D6" s="2"/>
      <c r="E6" s="2"/>
      <c r="F6" s="2"/>
      <c r="G6" s="19"/>
      <c r="H6" s="33">
        <f t="shared" ref="H6:H11" si="0">+C6*D6*E6*G6</f>
        <v>0</v>
      </c>
    </row>
    <row r="7" spans="1:8" x14ac:dyDescent="0.25">
      <c r="A7" s="76" t="s">
        <v>4</v>
      </c>
      <c r="B7" s="76"/>
      <c r="C7" s="76"/>
      <c r="D7" s="76"/>
      <c r="E7" s="76"/>
      <c r="F7" s="76"/>
      <c r="G7" s="76"/>
      <c r="H7" s="33">
        <f>SUM(H4:H6)</f>
        <v>822</v>
      </c>
    </row>
    <row r="8" spans="1:8" x14ac:dyDescent="0.25">
      <c r="A8" s="76" t="s">
        <v>5</v>
      </c>
      <c r="B8" s="76"/>
      <c r="C8" s="76"/>
      <c r="D8" s="76"/>
      <c r="E8" s="76"/>
      <c r="F8" s="76"/>
      <c r="G8" s="76"/>
      <c r="H8" s="76"/>
    </row>
    <row r="9" spans="1:8" x14ac:dyDescent="0.25">
      <c r="A9" s="32">
        <v>1</v>
      </c>
      <c r="B9" s="26" t="s">
        <v>43</v>
      </c>
      <c r="C9" s="34"/>
      <c r="D9" s="2"/>
      <c r="E9" s="2"/>
      <c r="F9" s="2">
        <v>381</v>
      </c>
      <c r="G9" s="19">
        <v>1</v>
      </c>
      <c r="H9" s="33">
        <f>G9*F9</f>
        <v>381</v>
      </c>
    </row>
    <row r="10" spans="1:8" x14ac:dyDescent="0.25">
      <c r="A10" s="32">
        <v>2</v>
      </c>
      <c r="B10" s="32"/>
      <c r="C10" s="2"/>
      <c r="D10" s="2"/>
      <c r="E10" s="2"/>
      <c r="F10" s="2"/>
      <c r="G10" s="19"/>
      <c r="H10" s="33">
        <f t="shared" si="0"/>
        <v>0</v>
      </c>
    </row>
    <row r="11" spans="1:8" x14ac:dyDescent="0.25">
      <c r="A11" s="32">
        <v>3</v>
      </c>
      <c r="B11" s="32"/>
      <c r="C11" s="2"/>
      <c r="D11" s="2"/>
      <c r="E11" s="2"/>
      <c r="F11" s="2"/>
      <c r="G11" s="19"/>
      <c r="H11" s="33">
        <f t="shared" si="0"/>
        <v>0</v>
      </c>
    </row>
    <row r="12" spans="1:8" x14ac:dyDescent="0.25">
      <c r="A12" s="76" t="s">
        <v>4</v>
      </c>
      <c r="B12" s="76"/>
      <c r="C12" s="76"/>
      <c r="D12" s="76"/>
      <c r="E12" s="76"/>
      <c r="F12" s="76"/>
      <c r="G12" s="76"/>
      <c r="H12" s="33">
        <f>SUM(H9:H11)</f>
        <v>381</v>
      </c>
    </row>
    <row r="13" spans="1:8" ht="15.75" x14ac:dyDescent="0.25">
      <c r="A13" s="77" t="s">
        <v>6</v>
      </c>
      <c r="B13" s="77"/>
      <c r="C13" s="77"/>
      <c r="D13" s="77"/>
      <c r="E13" s="77"/>
      <c r="F13" s="77"/>
      <c r="G13" s="77"/>
      <c r="H13" s="35">
        <f>+H7-H12</f>
        <v>441</v>
      </c>
    </row>
    <row r="15" spans="1:8" x14ac:dyDescent="0.25">
      <c r="A15" s="25" t="s">
        <v>42</v>
      </c>
    </row>
    <row r="16" spans="1:8" x14ac:dyDescent="0.25">
      <c r="A16" s="25" t="s">
        <v>44</v>
      </c>
    </row>
  </sheetData>
  <mergeCells count="6">
    <mergeCell ref="C2:G2"/>
    <mergeCell ref="A7:G7"/>
    <mergeCell ref="A8:H8"/>
    <mergeCell ref="A12:G12"/>
    <mergeCell ref="A13:G13"/>
    <mergeCell ref="A2:B2"/>
  </mergeCells>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2"/>
  <sheetViews>
    <sheetView view="pageBreakPreview" zoomScale="60" zoomScaleNormal="100" workbookViewId="0">
      <selection activeCell="D28" sqref="D28"/>
    </sheetView>
  </sheetViews>
  <sheetFormatPr defaultRowHeight="15" x14ac:dyDescent="0.25"/>
  <cols>
    <col min="1" max="1" width="11.140625" style="1" bestFit="1" customWidth="1"/>
    <col min="2" max="2" width="31.42578125" style="1" bestFit="1" customWidth="1"/>
    <col min="3" max="6" width="21.85546875" customWidth="1"/>
    <col min="7" max="7" width="21.85546875" style="4" customWidth="1"/>
    <col min="8" max="8" width="19" style="3" customWidth="1"/>
  </cols>
  <sheetData>
    <row r="2" spans="1:8" x14ac:dyDescent="0.25">
      <c r="A2" s="78" t="s">
        <v>47</v>
      </c>
      <c r="B2" s="78"/>
      <c r="C2" s="76" t="str">
        <f>+VLOOKUP(A2,'Kesif Cetveli'!C4:H14,2,0)</f>
        <v>32mm'ye kadar kırmataş temin edilerek, makine ile serme, sulama ve sıkıştırma yapılması</v>
      </c>
      <c r="D2" s="76"/>
      <c r="E2" s="76"/>
      <c r="F2" s="76"/>
      <c r="G2" s="76"/>
      <c r="H2" s="29" t="str">
        <f>+VLOOKUP(A2,'Kesif Cetveli'!C4:H14,3,0)</f>
        <v>m³</v>
      </c>
    </row>
    <row r="3" spans="1:8" x14ac:dyDescent="0.25">
      <c r="A3" s="30" t="s">
        <v>30</v>
      </c>
      <c r="B3" s="30" t="s">
        <v>76</v>
      </c>
      <c r="C3" s="30" t="s">
        <v>1</v>
      </c>
      <c r="D3" s="30" t="s">
        <v>2</v>
      </c>
      <c r="E3" s="30" t="s">
        <v>3</v>
      </c>
      <c r="F3" s="30" t="s">
        <v>50</v>
      </c>
      <c r="G3" s="31" t="s">
        <v>7</v>
      </c>
      <c r="H3" s="29" t="s">
        <v>4</v>
      </c>
    </row>
    <row r="4" spans="1:8" x14ac:dyDescent="0.25">
      <c r="A4" s="32">
        <v>1</v>
      </c>
      <c r="B4" s="26" t="s">
        <v>48</v>
      </c>
      <c r="C4" s="2">
        <v>3</v>
      </c>
      <c r="D4" s="2">
        <v>3</v>
      </c>
      <c r="E4" s="2">
        <v>0.2</v>
      </c>
      <c r="F4" s="36"/>
      <c r="G4" s="19">
        <v>22</v>
      </c>
      <c r="H4" s="33">
        <f>G4*C4*D4*E4</f>
        <v>39.6</v>
      </c>
    </row>
    <row r="5" spans="1:8" x14ac:dyDescent="0.25">
      <c r="A5" s="32">
        <v>2</v>
      </c>
      <c r="B5" s="26" t="s">
        <v>49</v>
      </c>
      <c r="C5" s="2">
        <v>0.7</v>
      </c>
      <c r="D5" s="2">
        <v>207</v>
      </c>
      <c r="E5" s="2">
        <v>0.7</v>
      </c>
      <c r="F5" s="36"/>
      <c r="G5" s="19">
        <v>1</v>
      </c>
      <c r="H5" s="33">
        <f>+C5*D5*E5*G5</f>
        <v>101.42999999999998</v>
      </c>
    </row>
    <row r="6" spans="1:8" x14ac:dyDescent="0.25">
      <c r="A6" s="32">
        <v>3</v>
      </c>
      <c r="B6" s="26" t="s">
        <v>51</v>
      </c>
      <c r="C6" s="2">
        <v>0.55000000000000004</v>
      </c>
      <c r="D6" s="2">
        <v>128</v>
      </c>
      <c r="E6" s="2">
        <v>0.55000000000000004</v>
      </c>
      <c r="F6" s="36"/>
      <c r="G6" s="19">
        <v>1</v>
      </c>
      <c r="H6" s="33">
        <f>+C6*D6*E6*G6</f>
        <v>38.720000000000006</v>
      </c>
    </row>
    <row r="7" spans="1:8" x14ac:dyDescent="0.25">
      <c r="A7" s="32">
        <v>4</v>
      </c>
      <c r="B7" s="26" t="s">
        <v>52</v>
      </c>
      <c r="C7" s="2"/>
      <c r="D7" s="2">
        <v>6.1</v>
      </c>
      <c r="E7" s="2"/>
      <c r="F7" s="36">
        <v>1.9450000000000001</v>
      </c>
      <c r="G7" s="19">
        <v>44</v>
      </c>
      <c r="H7" s="33">
        <f>+D7*F7*G7</f>
        <v>522.03800000000001</v>
      </c>
    </row>
    <row r="8" spans="1:8" x14ac:dyDescent="0.25">
      <c r="A8" s="32">
        <v>5</v>
      </c>
      <c r="B8" s="26" t="s">
        <v>53</v>
      </c>
      <c r="C8" s="2"/>
      <c r="D8" s="2">
        <v>2.8</v>
      </c>
      <c r="E8" s="2"/>
      <c r="F8" s="36">
        <v>1.9450000000000001</v>
      </c>
      <c r="G8" s="19">
        <v>44</v>
      </c>
      <c r="H8" s="33">
        <f>+D8*F8*G8</f>
        <v>239.624</v>
      </c>
    </row>
    <row r="9" spans="1:8" x14ac:dyDescent="0.25">
      <c r="A9" s="76" t="s">
        <v>4</v>
      </c>
      <c r="B9" s="76"/>
      <c r="C9" s="76"/>
      <c r="D9" s="76"/>
      <c r="E9" s="76"/>
      <c r="F9" s="76"/>
      <c r="G9" s="76"/>
      <c r="H9" s="33">
        <f>SUM(H4:H8)</f>
        <v>941.41200000000003</v>
      </c>
    </row>
    <row r="10" spans="1:8" x14ac:dyDescent="0.25">
      <c r="A10" s="76" t="s">
        <v>5</v>
      </c>
      <c r="B10" s="76"/>
      <c r="C10" s="76"/>
      <c r="D10" s="76"/>
      <c r="E10" s="76"/>
      <c r="F10" s="76"/>
      <c r="G10" s="76"/>
      <c r="H10" s="76"/>
    </row>
    <row r="11" spans="1:8" x14ac:dyDescent="0.25">
      <c r="A11" s="32">
        <v>1</v>
      </c>
      <c r="B11" s="26" t="s">
        <v>49</v>
      </c>
      <c r="C11" s="34"/>
      <c r="D11" s="2">
        <v>207</v>
      </c>
      <c r="E11" s="2"/>
      <c r="F11" s="2">
        <f>0.3*0.3*PI()/4</f>
        <v>7.0685834705770348E-2</v>
      </c>
      <c r="G11" s="19">
        <v>1</v>
      </c>
      <c r="H11" s="33">
        <f>G11*D11*F11</f>
        <v>14.631967784094462</v>
      </c>
    </row>
    <row r="12" spans="1:8" x14ac:dyDescent="0.25">
      <c r="A12" s="32">
        <v>2</v>
      </c>
      <c r="B12" s="26" t="s">
        <v>51</v>
      </c>
      <c r="C12" s="2"/>
      <c r="D12" s="2">
        <v>128</v>
      </c>
      <c r="E12" s="2"/>
      <c r="F12" s="2">
        <f>0.15*0.15*PI()/4</f>
        <v>1.7671458676442587E-2</v>
      </c>
      <c r="G12" s="19">
        <v>1</v>
      </c>
      <c r="H12" s="33">
        <f>G12*D12*F12</f>
        <v>2.2619467105846511</v>
      </c>
    </row>
    <row r="13" spans="1:8" x14ac:dyDescent="0.25">
      <c r="A13" s="32">
        <v>3</v>
      </c>
      <c r="B13" s="32"/>
      <c r="C13" s="2"/>
      <c r="D13" s="2"/>
      <c r="E13" s="2"/>
      <c r="F13" s="2"/>
      <c r="G13" s="19"/>
      <c r="H13" s="33"/>
    </row>
    <row r="14" spans="1:8" x14ac:dyDescent="0.25">
      <c r="A14" s="76" t="s">
        <v>4</v>
      </c>
      <c r="B14" s="76"/>
      <c r="C14" s="76"/>
      <c r="D14" s="76"/>
      <c r="E14" s="76"/>
      <c r="F14" s="76"/>
      <c r="G14" s="76"/>
      <c r="H14" s="33">
        <f>SUM(H11:H13)</f>
        <v>16.893914494679112</v>
      </c>
    </row>
    <row r="15" spans="1:8" ht="15.75" x14ac:dyDescent="0.25">
      <c r="A15" s="77" t="s">
        <v>6</v>
      </c>
      <c r="B15" s="77"/>
      <c r="C15" s="77"/>
      <c r="D15" s="77"/>
      <c r="E15" s="77"/>
      <c r="F15" s="77"/>
      <c r="G15" s="77"/>
      <c r="H15" s="35">
        <f>+H9-H14</f>
        <v>924.51808550532087</v>
      </c>
    </row>
    <row r="17" spans="1:9" x14ac:dyDescent="0.25">
      <c r="A17" s="25"/>
    </row>
    <row r="18" spans="1:9" s="1" customFormat="1" x14ac:dyDescent="0.25">
      <c r="A18" s="25"/>
      <c r="C18"/>
      <c r="D18"/>
      <c r="E18"/>
      <c r="F18"/>
      <c r="G18" s="4"/>
      <c r="H18" s="3"/>
      <c r="I18"/>
    </row>
    <row r="22" spans="1:9" x14ac:dyDescent="0.25">
      <c r="F22" s="28"/>
    </row>
  </sheetData>
  <mergeCells count="6">
    <mergeCell ref="A15:G15"/>
    <mergeCell ref="A2:B2"/>
    <mergeCell ref="C2:G2"/>
    <mergeCell ref="A9:G9"/>
    <mergeCell ref="A10:H10"/>
    <mergeCell ref="A14:G14"/>
  </mergeCells>
  <pageMargins left="0.7" right="0.7"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60" zoomScaleNormal="100" workbookViewId="0">
      <selection activeCell="D28" sqref="D28"/>
    </sheetView>
  </sheetViews>
  <sheetFormatPr defaultRowHeight="15" x14ac:dyDescent="0.25"/>
  <cols>
    <col min="1" max="1" width="11" style="5" customWidth="1"/>
    <col min="2" max="2" width="9.140625" style="5"/>
    <col min="3" max="5" width="12.7109375" style="5" customWidth="1"/>
    <col min="6" max="6" width="35.28515625" style="5" customWidth="1"/>
    <col min="7" max="7" width="13" style="5" bestFit="1" customWidth="1"/>
    <col min="8" max="8" width="17" style="5" customWidth="1"/>
    <col min="9" max="16384" width="9.140625" style="5"/>
  </cols>
  <sheetData>
    <row r="1" spans="1:8" ht="52.5" customHeight="1" x14ac:dyDescent="0.25">
      <c r="A1" s="84" t="s">
        <v>70</v>
      </c>
      <c r="B1" s="84"/>
      <c r="C1" s="81" t="str">
        <f>+VLOOKUP(A1,'Kesif Cetveli'!C4:H14,2,0)</f>
        <v>Beton santralinde üretilen veya satın alınan ve beton pompasıyla basılan, C 25/30 basınç dayanım sınıfında, gri renkte, normal hazır beton dökülmesi (beton nakli dahil)</v>
      </c>
      <c r="D1" s="81"/>
      <c r="E1" s="81"/>
      <c r="F1" s="81"/>
      <c r="G1" s="37" t="str">
        <f>+VLOOKUP(A1,'Kesif Cetveli'!C4:H14,3,0)</f>
        <v>m³</v>
      </c>
    </row>
    <row r="2" spans="1:8" x14ac:dyDescent="0.25">
      <c r="A2" s="38"/>
      <c r="B2" s="38" t="s">
        <v>0</v>
      </c>
      <c r="C2" s="38" t="s">
        <v>1</v>
      </c>
      <c r="D2" s="38" t="s">
        <v>2</v>
      </c>
      <c r="E2" s="38" t="s">
        <v>3</v>
      </c>
      <c r="F2" s="39" t="s">
        <v>7</v>
      </c>
      <c r="G2" s="40" t="s">
        <v>4</v>
      </c>
    </row>
    <row r="3" spans="1:8" x14ac:dyDescent="0.25">
      <c r="A3" s="13" t="s">
        <v>8</v>
      </c>
      <c r="B3" s="13">
        <v>1</v>
      </c>
      <c r="C3" s="6">
        <v>2.8</v>
      </c>
      <c r="D3" s="6">
        <v>2.8</v>
      </c>
      <c r="E3" s="6">
        <v>0.1</v>
      </c>
      <c r="F3" s="14">
        <v>22</v>
      </c>
      <c r="G3" s="41">
        <f>+C3*D3*E3*F3</f>
        <v>17.247999999999998</v>
      </c>
    </row>
    <row r="4" spans="1:8" x14ac:dyDescent="0.25">
      <c r="A4" s="82" t="s">
        <v>9</v>
      </c>
      <c r="B4" s="13">
        <v>2</v>
      </c>
      <c r="C4" s="6">
        <v>2.8</v>
      </c>
      <c r="D4" s="6">
        <v>2.8</v>
      </c>
      <c r="E4" s="6">
        <v>0.5</v>
      </c>
      <c r="F4" s="14">
        <v>22</v>
      </c>
      <c r="G4" s="41">
        <f t="shared" ref="G4:G15" si="0">+C4*D4*E4*F4</f>
        <v>86.24</v>
      </c>
    </row>
    <row r="5" spans="1:8" x14ac:dyDescent="0.25">
      <c r="A5" s="82"/>
      <c r="B5" s="13">
        <v>3</v>
      </c>
      <c r="C5" s="6">
        <v>1.1499999999999999</v>
      </c>
      <c r="D5" s="6">
        <v>0.25</v>
      </c>
      <c r="E5" s="6">
        <v>0.95</v>
      </c>
      <c r="F5" s="14">
        <v>44</v>
      </c>
      <c r="G5" s="41">
        <f t="shared" si="0"/>
        <v>12.017499999999998</v>
      </c>
      <c r="H5" s="17"/>
    </row>
    <row r="6" spans="1:8" x14ac:dyDescent="0.25">
      <c r="A6" s="82"/>
      <c r="B6" s="13">
        <v>4</v>
      </c>
      <c r="C6" s="6">
        <v>0.65</v>
      </c>
      <c r="D6" s="6">
        <v>0.25</v>
      </c>
      <c r="E6" s="6">
        <v>0.95</v>
      </c>
      <c r="F6" s="14">
        <v>44</v>
      </c>
      <c r="G6" s="41">
        <f t="shared" si="0"/>
        <v>6.7924999999999995</v>
      </c>
    </row>
    <row r="7" spans="1:8" x14ac:dyDescent="0.25">
      <c r="A7" s="83" t="s">
        <v>10</v>
      </c>
      <c r="B7" s="13">
        <v>10</v>
      </c>
      <c r="C7" s="6">
        <v>0.3</v>
      </c>
      <c r="D7" s="6">
        <f>7.45+1.65</f>
        <v>9.1</v>
      </c>
      <c r="E7" s="6">
        <v>0.95</v>
      </c>
      <c r="F7" s="14">
        <v>4</v>
      </c>
      <c r="G7" s="41">
        <f t="shared" si="0"/>
        <v>10.373999999999999</v>
      </c>
    </row>
    <row r="8" spans="1:8" x14ac:dyDescent="0.25">
      <c r="A8" s="83"/>
      <c r="B8" s="13">
        <v>11</v>
      </c>
      <c r="C8" s="6">
        <v>0.3</v>
      </c>
      <c r="D8" s="6">
        <f>7.2+1.65</f>
        <v>8.85</v>
      </c>
      <c r="E8" s="6">
        <v>0.95</v>
      </c>
      <c r="F8" s="14">
        <v>16</v>
      </c>
      <c r="G8" s="41">
        <f t="shared" si="0"/>
        <v>40.355999999999995</v>
      </c>
    </row>
    <row r="9" spans="1:8" x14ac:dyDescent="0.25">
      <c r="A9" s="83"/>
      <c r="B9" s="13">
        <v>12</v>
      </c>
      <c r="C9" s="6">
        <v>0.3</v>
      </c>
      <c r="D9" s="6">
        <f>13.45+1.65</f>
        <v>15.1</v>
      </c>
      <c r="E9" s="6">
        <v>0.95</v>
      </c>
      <c r="F9" s="14">
        <v>8</v>
      </c>
      <c r="G9" s="41">
        <f t="shared" si="0"/>
        <v>34.42799999999999</v>
      </c>
    </row>
    <row r="10" spans="1:8" x14ac:dyDescent="0.25">
      <c r="A10" s="42" t="s">
        <v>35</v>
      </c>
      <c r="B10" s="13">
        <v>13</v>
      </c>
      <c r="C10" s="6">
        <v>139.5</v>
      </c>
      <c r="D10" s="6">
        <v>32.5</v>
      </c>
      <c r="E10" s="6">
        <v>0.3</v>
      </c>
      <c r="F10" s="14">
        <v>1</v>
      </c>
      <c r="G10" s="41">
        <f t="shared" si="0"/>
        <v>1360.125</v>
      </c>
    </row>
    <row r="11" spans="1:8" x14ac:dyDescent="0.25">
      <c r="A11" s="79" t="s">
        <v>4</v>
      </c>
      <c r="B11" s="79"/>
      <c r="C11" s="79"/>
      <c r="D11" s="79"/>
      <c r="E11" s="79"/>
      <c r="F11" s="79"/>
      <c r="G11" s="41">
        <f>SUM(G3:G10)</f>
        <v>1567.5809999999999</v>
      </c>
    </row>
    <row r="12" spans="1:8" x14ac:dyDescent="0.25">
      <c r="A12" s="79" t="s">
        <v>5</v>
      </c>
      <c r="B12" s="79"/>
      <c r="C12" s="79"/>
      <c r="D12" s="79"/>
      <c r="E12" s="79"/>
      <c r="F12" s="79"/>
      <c r="G12" s="79"/>
    </row>
    <row r="13" spans="1:8" x14ac:dyDescent="0.25">
      <c r="A13" s="13"/>
      <c r="B13" s="13">
        <v>1</v>
      </c>
      <c r="C13" s="6"/>
      <c r="D13" s="6"/>
      <c r="E13" s="6"/>
      <c r="F13" s="14"/>
      <c r="G13" s="41">
        <f t="shared" si="0"/>
        <v>0</v>
      </c>
    </row>
    <row r="14" spans="1:8" x14ac:dyDescent="0.25">
      <c r="A14" s="13"/>
      <c r="B14" s="13">
        <v>2</v>
      </c>
      <c r="C14" s="6"/>
      <c r="D14" s="6"/>
      <c r="E14" s="6"/>
      <c r="F14" s="14"/>
      <c r="G14" s="41">
        <f t="shared" si="0"/>
        <v>0</v>
      </c>
    </row>
    <row r="15" spans="1:8" x14ac:dyDescent="0.25">
      <c r="A15" s="13"/>
      <c r="B15" s="13">
        <v>3</v>
      </c>
      <c r="C15" s="6"/>
      <c r="D15" s="6"/>
      <c r="E15" s="6"/>
      <c r="F15" s="14"/>
      <c r="G15" s="41">
        <f t="shared" si="0"/>
        <v>0</v>
      </c>
    </row>
    <row r="16" spans="1:8" x14ac:dyDescent="0.25">
      <c r="A16" s="79" t="s">
        <v>4</v>
      </c>
      <c r="B16" s="79"/>
      <c r="C16" s="79"/>
      <c r="D16" s="79"/>
      <c r="E16" s="79"/>
      <c r="F16" s="79"/>
      <c r="G16" s="41">
        <f>SUM(G13:G15)</f>
        <v>0</v>
      </c>
    </row>
    <row r="17" spans="1:7" ht="15.75" x14ac:dyDescent="0.25">
      <c r="A17" s="80" t="s">
        <v>6</v>
      </c>
      <c r="B17" s="80"/>
      <c r="C17" s="80"/>
      <c r="D17" s="80"/>
      <c r="E17" s="80"/>
      <c r="F17" s="80"/>
      <c r="G17" s="43">
        <f>+G11-G16</f>
        <v>1567.5809999999999</v>
      </c>
    </row>
    <row r="20" spans="1:7" x14ac:dyDescent="0.25">
      <c r="B20" s="24"/>
    </row>
  </sheetData>
  <mergeCells count="8">
    <mergeCell ref="A16:F16"/>
    <mergeCell ref="A17:F17"/>
    <mergeCell ref="A12:G12"/>
    <mergeCell ref="C1:F1"/>
    <mergeCell ref="A4:A6"/>
    <mergeCell ref="A7:A9"/>
    <mergeCell ref="A11:F11"/>
    <mergeCell ref="A1:B1"/>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BreakPreview" zoomScale="60" zoomScaleNormal="100" workbookViewId="0">
      <selection activeCell="C1" sqref="C1:F1"/>
    </sheetView>
  </sheetViews>
  <sheetFormatPr defaultRowHeight="15" x14ac:dyDescent="0.25"/>
  <cols>
    <col min="1" max="1" width="11" style="5" customWidth="1"/>
    <col min="2" max="2" width="9.140625" style="5"/>
    <col min="3" max="5" width="12.7109375" style="5" customWidth="1"/>
    <col min="6" max="6" width="35.28515625" style="5" customWidth="1"/>
    <col min="7" max="7" width="12" style="5" bestFit="1" customWidth="1"/>
    <col min="8" max="8" width="17" style="5" customWidth="1"/>
    <col min="9" max="16384" width="9.140625" style="5"/>
  </cols>
  <sheetData>
    <row r="1" spans="1:7" ht="52.5" customHeight="1" x14ac:dyDescent="0.25">
      <c r="A1" s="84" t="s">
        <v>73</v>
      </c>
      <c r="B1" s="84"/>
      <c r="C1" s="81" t="str">
        <f>+VLOOKUP(A1,'Kesif Cetveli'!C4:H14,2,0)</f>
        <v>Plywood ile düz yüzeyli betonarme kalıbı yapılması</v>
      </c>
      <c r="D1" s="81"/>
      <c r="E1" s="81"/>
      <c r="F1" s="81"/>
      <c r="G1" s="37" t="str">
        <f>+VLOOKUP(A1,'Kesif Cetveli'!C4:H14,3,0)</f>
        <v>m²</v>
      </c>
    </row>
    <row r="2" spans="1:7" x14ac:dyDescent="0.25">
      <c r="A2" s="38"/>
      <c r="B2" s="38" t="s">
        <v>0</v>
      </c>
      <c r="C2" s="38" t="s">
        <v>1</v>
      </c>
      <c r="D2" s="38" t="s">
        <v>2</v>
      </c>
      <c r="E2" s="38" t="s">
        <v>3</v>
      </c>
      <c r="F2" s="39" t="s">
        <v>7</v>
      </c>
      <c r="G2" s="40" t="s">
        <v>4</v>
      </c>
    </row>
    <row r="3" spans="1:7" x14ac:dyDescent="0.25">
      <c r="A3" s="60" t="s">
        <v>9</v>
      </c>
      <c r="B3" s="13">
        <v>1</v>
      </c>
      <c r="C3" s="6"/>
      <c r="D3" s="6">
        <v>2.8</v>
      </c>
      <c r="E3" s="6">
        <v>0.5</v>
      </c>
      <c r="F3" s="14">
        <f>4*22</f>
        <v>88</v>
      </c>
      <c r="G3" s="58">
        <f>+D3*E3*F3</f>
        <v>123.19999999999999</v>
      </c>
    </row>
    <row r="4" spans="1:7" x14ac:dyDescent="0.25">
      <c r="A4" s="63" t="s">
        <v>82</v>
      </c>
      <c r="B4" s="13">
        <v>2</v>
      </c>
      <c r="C4" s="6"/>
      <c r="D4" s="6">
        <v>0.65</v>
      </c>
      <c r="E4" s="6">
        <v>0.95</v>
      </c>
      <c r="F4" s="14">
        <f>4*22</f>
        <v>88</v>
      </c>
      <c r="G4" s="58">
        <f t="shared" ref="G4:G10" si="0">+D4*E4*F4</f>
        <v>54.339999999999996</v>
      </c>
    </row>
    <row r="5" spans="1:7" x14ac:dyDescent="0.25">
      <c r="A5" s="63" t="s">
        <v>83</v>
      </c>
      <c r="B5" s="13">
        <v>3</v>
      </c>
      <c r="C5" s="6"/>
      <c r="D5" s="6">
        <v>1.1499999999999999</v>
      </c>
      <c r="E5" s="6">
        <v>0.95</v>
      </c>
      <c r="F5" s="14">
        <f>4*22</f>
        <v>88</v>
      </c>
      <c r="G5" s="58">
        <f t="shared" si="0"/>
        <v>96.139999999999986</v>
      </c>
    </row>
    <row r="6" spans="1:7" x14ac:dyDescent="0.25">
      <c r="A6" s="61" t="s">
        <v>77</v>
      </c>
      <c r="B6" s="13">
        <v>4</v>
      </c>
      <c r="C6" s="6"/>
      <c r="D6" s="6">
        <f>7.45+1.65</f>
        <v>9.1</v>
      </c>
      <c r="E6" s="6">
        <v>0.95</v>
      </c>
      <c r="F6" s="14">
        <f>2*4</f>
        <v>8</v>
      </c>
      <c r="G6" s="58">
        <f t="shared" si="0"/>
        <v>69.16</v>
      </c>
    </row>
    <row r="7" spans="1:7" x14ac:dyDescent="0.25">
      <c r="A7" s="61" t="s">
        <v>78</v>
      </c>
      <c r="B7" s="13">
        <v>5</v>
      </c>
      <c r="C7" s="6"/>
      <c r="D7" s="6">
        <f>7.2+1.65</f>
        <v>8.85</v>
      </c>
      <c r="E7" s="6">
        <v>0.95</v>
      </c>
      <c r="F7" s="14">
        <f>2*16</f>
        <v>32</v>
      </c>
      <c r="G7" s="58">
        <f t="shared" si="0"/>
        <v>269.03999999999996</v>
      </c>
    </row>
    <row r="8" spans="1:7" x14ac:dyDescent="0.25">
      <c r="A8" s="61" t="s">
        <v>79</v>
      </c>
      <c r="B8" s="13">
        <v>6</v>
      </c>
      <c r="C8" s="6"/>
      <c r="D8" s="6">
        <f>13.45+1.65</f>
        <v>15.1</v>
      </c>
      <c r="E8" s="6">
        <v>0.95</v>
      </c>
      <c r="F8" s="14">
        <f>2*8</f>
        <v>16</v>
      </c>
      <c r="G8" s="58">
        <f t="shared" si="0"/>
        <v>229.51999999999998</v>
      </c>
    </row>
    <row r="9" spans="1:7" x14ac:dyDescent="0.25">
      <c r="A9" s="61" t="s">
        <v>80</v>
      </c>
      <c r="B9" s="13">
        <v>7</v>
      </c>
      <c r="C9" s="6"/>
      <c r="D9" s="6">
        <v>32.5</v>
      </c>
      <c r="E9" s="6">
        <v>0.3</v>
      </c>
      <c r="F9" s="14">
        <f>2*1</f>
        <v>2</v>
      </c>
      <c r="G9" s="58">
        <f t="shared" si="0"/>
        <v>19.5</v>
      </c>
    </row>
    <row r="10" spans="1:7" x14ac:dyDescent="0.25">
      <c r="A10" s="61" t="s">
        <v>81</v>
      </c>
      <c r="B10" s="13">
        <v>8</v>
      </c>
      <c r="C10" s="6"/>
      <c r="D10" s="6">
        <v>139.5</v>
      </c>
      <c r="E10" s="6">
        <v>0.3</v>
      </c>
      <c r="F10" s="14">
        <f>2*1</f>
        <v>2</v>
      </c>
      <c r="G10" s="58">
        <f t="shared" si="0"/>
        <v>83.7</v>
      </c>
    </row>
    <row r="11" spans="1:7" x14ac:dyDescent="0.25">
      <c r="A11" s="79" t="s">
        <v>4</v>
      </c>
      <c r="B11" s="79"/>
      <c r="C11" s="79"/>
      <c r="D11" s="79"/>
      <c r="E11" s="79"/>
      <c r="F11" s="79"/>
      <c r="G11" s="58">
        <f>SUM(G3:G10)</f>
        <v>944.59999999999991</v>
      </c>
    </row>
    <row r="12" spans="1:7" x14ac:dyDescent="0.25">
      <c r="A12" s="79" t="s">
        <v>5</v>
      </c>
      <c r="B12" s="79"/>
      <c r="C12" s="79"/>
      <c r="D12" s="79"/>
      <c r="E12" s="79"/>
      <c r="F12" s="79"/>
      <c r="G12" s="79"/>
    </row>
    <row r="13" spans="1:7" x14ac:dyDescent="0.25">
      <c r="A13" s="62"/>
      <c r="B13" s="13">
        <v>1</v>
      </c>
      <c r="C13" s="6"/>
      <c r="D13" s="6"/>
      <c r="E13" s="6"/>
      <c r="F13" s="14"/>
      <c r="G13" s="58">
        <f t="shared" ref="G13:G15" si="1">+C13*D13*E13*F13</f>
        <v>0</v>
      </c>
    </row>
    <row r="14" spans="1:7" x14ac:dyDescent="0.25">
      <c r="A14" s="13"/>
      <c r="B14" s="13">
        <v>2</v>
      </c>
      <c r="C14" s="6"/>
      <c r="D14" s="6"/>
      <c r="E14" s="6"/>
      <c r="F14" s="14"/>
      <c r="G14" s="58">
        <f t="shared" si="1"/>
        <v>0</v>
      </c>
    </row>
    <row r="15" spans="1:7" x14ac:dyDescent="0.25">
      <c r="A15" s="13"/>
      <c r="B15" s="13">
        <v>3</v>
      </c>
      <c r="C15" s="6"/>
      <c r="D15" s="6"/>
      <c r="E15" s="6"/>
      <c r="F15" s="14"/>
      <c r="G15" s="58">
        <f t="shared" si="1"/>
        <v>0</v>
      </c>
    </row>
    <row r="16" spans="1:7" x14ac:dyDescent="0.25">
      <c r="A16" s="79" t="s">
        <v>4</v>
      </c>
      <c r="B16" s="79"/>
      <c r="C16" s="79"/>
      <c r="D16" s="79"/>
      <c r="E16" s="79"/>
      <c r="F16" s="79"/>
      <c r="G16" s="58">
        <f>SUM(G13:G15)</f>
        <v>0</v>
      </c>
    </row>
    <row r="17" spans="1:7" ht="15.75" x14ac:dyDescent="0.25">
      <c r="A17" s="80" t="s">
        <v>6</v>
      </c>
      <c r="B17" s="80"/>
      <c r="C17" s="80"/>
      <c r="D17" s="80"/>
      <c r="E17" s="80"/>
      <c r="F17" s="80"/>
      <c r="G17" s="59">
        <f>+G11-G16</f>
        <v>944.59999999999991</v>
      </c>
    </row>
    <row r="20" spans="1:7" x14ac:dyDescent="0.25">
      <c r="B20" s="24"/>
    </row>
  </sheetData>
  <mergeCells count="6">
    <mergeCell ref="A16:F16"/>
    <mergeCell ref="A17:F17"/>
    <mergeCell ref="A1:B1"/>
    <mergeCell ref="C1:F1"/>
    <mergeCell ref="A11:F11"/>
    <mergeCell ref="A12:G12"/>
  </mergeCells>
  <phoneticPr fontId="19" type="noConversion"/>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view="pageBreakPreview" zoomScale="60" zoomScaleNormal="100" workbookViewId="0">
      <selection activeCell="D28" sqref="D28"/>
    </sheetView>
  </sheetViews>
  <sheetFormatPr defaultRowHeight="15" x14ac:dyDescent="0.25"/>
  <cols>
    <col min="1" max="1" width="11" style="5" customWidth="1"/>
    <col min="2" max="2" width="9.140625" style="5"/>
    <col min="3" max="5" width="12.7109375" style="5" customWidth="1"/>
    <col min="6" max="6" width="35.28515625" style="5" customWidth="1"/>
    <col min="7" max="7" width="12.140625" style="15" bestFit="1" customWidth="1"/>
    <col min="8" max="16384" width="9.140625" style="5"/>
  </cols>
  <sheetData>
    <row r="1" spans="1:7" ht="52.5" customHeight="1" x14ac:dyDescent="0.25">
      <c r="A1" s="85" t="str">
        <f>+'Kesif Cetveli'!C10</f>
        <v>15.160.1001</v>
      </c>
      <c r="B1" s="86"/>
      <c r="C1" s="81" t="str">
        <f>+VLOOKUP(A1,'Kesif Cetveli'!C4:H14,2,0)</f>
        <v>Nervürlü çelik hasırın yerine konulması 1,500-3,000 kg/m2 (3,000 kg/m2 dahil)</v>
      </c>
      <c r="D1" s="81"/>
      <c r="E1" s="81"/>
      <c r="F1" s="81"/>
      <c r="G1" s="46" t="str">
        <f>+VLOOKUP(A1,'Kesif Cetveli'!C4:H14,3,0)</f>
        <v>ton</v>
      </c>
    </row>
    <row r="2" spans="1:7" x14ac:dyDescent="0.25">
      <c r="A2" s="38"/>
      <c r="B2" s="38" t="s">
        <v>0</v>
      </c>
      <c r="C2" s="38" t="s">
        <v>1</v>
      </c>
      <c r="D2" s="38" t="s">
        <v>2</v>
      </c>
      <c r="E2" s="38" t="s">
        <v>55</v>
      </c>
      <c r="F2" s="39" t="s">
        <v>7</v>
      </c>
      <c r="G2" s="47" t="s">
        <v>4</v>
      </c>
    </row>
    <row r="3" spans="1:7" x14ac:dyDescent="0.25">
      <c r="A3" s="13"/>
      <c r="B3" s="13">
        <v>1</v>
      </c>
      <c r="C3" s="6">
        <v>154.5</v>
      </c>
      <c r="D3" s="6">
        <v>35.5</v>
      </c>
      <c r="E3" s="6">
        <v>2.33</v>
      </c>
      <c r="F3" s="14">
        <v>2</v>
      </c>
      <c r="G3" s="48">
        <f>+C3*D3*E3*F3/1000</f>
        <v>25.558935000000002</v>
      </c>
    </row>
    <row r="4" spans="1:7" x14ac:dyDescent="0.25">
      <c r="A4" s="49"/>
      <c r="B4" s="13">
        <v>2</v>
      </c>
      <c r="C4" s="6"/>
      <c r="D4" s="6"/>
      <c r="E4" s="6"/>
      <c r="F4" s="14"/>
      <c r="G4" s="48">
        <f t="shared" ref="G4:G10" si="0">+C4*D4*E4*F4</f>
        <v>0</v>
      </c>
    </row>
    <row r="5" spans="1:7" x14ac:dyDescent="0.25">
      <c r="A5" s="49"/>
      <c r="B5" s="13">
        <v>3</v>
      </c>
      <c r="C5" s="6"/>
      <c r="D5" s="6"/>
      <c r="E5" s="6"/>
      <c r="F5" s="14"/>
      <c r="G5" s="48">
        <f t="shared" si="0"/>
        <v>0</v>
      </c>
    </row>
    <row r="6" spans="1:7" x14ac:dyDescent="0.25">
      <c r="A6" s="79" t="s">
        <v>4</v>
      </c>
      <c r="B6" s="79"/>
      <c r="C6" s="79"/>
      <c r="D6" s="79"/>
      <c r="E6" s="79"/>
      <c r="F6" s="79"/>
      <c r="G6" s="48">
        <f>SUM(G3:G5)</f>
        <v>25.558935000000002</v>
      </c>
    </row>
    <row r="7" spans="1:7" x14ac:dyDescent="0.25">
      <c r="A7" s="79" t="s">
        <v>5</v>
      </c>
      <c r="B7" s="79"/>
      <c r="C7" s="79"/>
      <c r="D7" s="79"/>
      <c r="E7" s="79"/>
      <c r="F7" s="79"/>
      <c r="G7" s="79"/>
    </row>
    <row r="8" spans="1:7" x14ac:dyDescent="0.25">
      <c r="A8" s="13"/>
      <c r="B8" s="13">
        <v>1</v>
      </c>
      <c r="C8" s="6"/>
      <c r="D8" s="6"/>
      <c r="E8" s="6"/>
      <c r="F8" s="14"/>
      <c r="G8" s="48">
        <f t="shared" si="0"/>
        <v>0</v>
      </c>
    </row>
    <row r="9" spans="1:7" x14ac:dyDescent="0.25">
      <c r="A9" s="13"/>
      <c r="B9" s="13">
        <v>2</v>
      </c>
      <c r="C9" s="6"/>
      <c r="D9" s="6"/>
      <c r="E9" s="6"/>
      <c r="F9" s="14"/>
      <c r="G9" s="48">
        <f t="shared" si="0"/>
        <v>0</v>
      </c>
    </row>
    <row r="10" spans="1:7" x14ac:dyDescent="0.25">
      <c r="A10" s="13"/>
      <c r="B10" s="13">
        <v>3</v>
      </c>
      <c r="C10" s="6"/>
      <c r="D10" s="6"/>
      <c r="E10" s="6"/>
      <c r="F10" s="14"/>
      <c r="G10" s="48">
        <f t="shared" si="0"/>
        <v>0</v>
      </c>
    </row>
    <row r="11" spans="1:7" x14ac:dyDescent="0.25">
      <c r="A11" s="79" t="s">
        <v>4</v>
      </c>
      <c r="B11" s="79"/>
      <c r="C11" s="79"/>
      <c r="D11" s="79"/>
      <c r="E11" s="79"/>
      <c r="F11" s="79"/>
      <c r="G11" s="48">
        <f>SUM(G8:G10)</f>
        <v>0</v>
      </c>
    </row>
    <row r="12" spans="1:7" ht="15.75" x14ac:dyDescent="0.25">
      <c r="A12" s="80" t="s">
        <v>6</v>
      </c>
      <c r="B12" s="80"/>
      <c r="C12" s="80"/>
      <c r="D12" s="80"/>
      <c r="E12" s="80"/>
      <c r="F12" s="80"/>
      <c r="G12" s="50">
        <f>+G6-G11</f>
        <v>25.558935000000002</v>
      </c>
    </row>
    <row r="14" spans="1:7" x14ac:dyDescent="0.25">
      <c r="A14" s="44" t="s">
        <v>56</v>
      </c>
    </row>
    <row r="17" spans="5:5" x14ac:dyDescent="0.25">
      <c r="E17" s="24"/>
    </row>
  </sheetData>
  <mergeCells count="6">
    <mergeCell ref="A11:F11"/>
    <mergeCell ref="A12:F12"/>
    <mergeCell ref="C1:F1"/>
    <mergeCell ref="A6:F6"/>
    <mergeCell ref="A7:G7"/>
    <mergeCell ref="A1:B1"/>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view="pageBreakPreview" zoomScale="60" zoomScaleNormal="86" workbookViewId="0">
      <selection activeCell="A28" sqref="A28:F30"/>
    </sheetView>
  </sheetViews>
  <sheetFormatPr defaultRowHeight="15" x14ac:dyDescent="0.25"/>
  <cols>
    <col min="1" max="16384" width="9.140625" style="7"/>
  </cols>
  <sheetData>
    <row r="1" spans="1:18" ht="15.75" x14ac:dyDescent="0.25">
      <c r="A1" s="87" t="s">
        <v>11</v>
      </c>
      <c r="B1" s="87"/>
      <c r="C1" s="87"/>
      <c r="D1" s="87"/>
      <c r="E1" s="87"/>
      <c r="F1" s="87"/>
      <c r="G1" s="87"/>
      <c r="H1" s="87"/>
      <c r="I1" s="87"/>
      <c r="J1" s="87"/>
      <c r="K1" s="87"/>
      <c r="L1" s="87"/>
      <c r="M1" s="87"/>
      <c r="N1" s="87"/>
      <c r="O1" s="87"/>
      <c r="P1" s="87"/>
    </row>
    <row r="2" spans="1:18" x14ac:dyDescent="0.25">
      <c r="A2" s="88" t="s">
        <v>12</v>
      </c>
      <c r="B2" s="88"/>
      <c r="C2" s="88" t="s">
        <v>13</v>
      </c>
      <c r="D2" s="88"/>
      <c r="E2" s="88"/>
      <c r="F2" s="88"/>
      <c r="G2" s="88" t="s">
        <v>14</v>
      </c>
      <c r="H2" s="88"/>
      <c r="I2" s="88"/>
      <c r="J2" s="88" t="s">
        <v>15</v>
      </c>
      <c r="K2" s="88"/>
      <c r="L2" s="88"/>
      <c r="M2" s="88"/>
      <c r="N2" s="88"/>
      <c r="O2" s="88"/>
      <c r="P2" s="88"/>
    </row>
    <row r="3" spans="1:18" x14ac:dyDescent="0.25">
      <c r="A3" s="88"/>
      <c r="B3" s="88"/>
      <c r="C3" s="45" t="s">
        <v>16</v>
      </c>
      <c r="D3" s="88" t="s">
        <v>17</v>
      </c>
      <c r="E3" s="88" t="s">
        <v>7</v>
      </c>
      <c r="F3" s="88" t="s">
        <v>18</v>
      </c>
      <c r="G3" s="45">
        <v>8</v>
      </c>
      <c r="H3" s="45">
        <v>10</v>
      </c>
      <c r="I3" s="45">
        <v>12</v>
      </c>
      <c r="J3" s="45">
        <v>14</v>
      </c>
      <c r="K3" s="45">
        <v>16</v>
      </c>
      <c r="L3" s="45">
        <v>18</v>
      </c>
      <c r="M3" s="45">
        <v>20</v>
      </c>
      <c r="N3" s="45">
        <v>22</v>
      </c>
      <c r="O3" s="45">
        <v>24</v>
      </c>
      <c r="P3" s="45">
        <v>26</v>
      </c>
    </row>
    <row r="4" spans="1:18" x14ac:dyDescent="0.25">
      <c r="A4" s="88"/>
      <c r="B4" s="88"/>
      <c r="C4" s="45" t="s">
        <v>19</v>
      </c>
      <c r="D4" s="88"/>
      <c r="E4" s="88"/>
      <c r="F4" s="88"/>
      <c r="G4" s="45">
        <v>0.39500000000000002</v>
      </c>
      <c r="H4" s="45">
        <v>0.61699999999999999</v>
      </c>
      <c r="I4" s="45">
        <v>0.88800000000000001</v>
      </c>
      <c r="J4" s="45">
        <v>1.21</v>
      </c>
      <c r="K4" s="45">
        <v>1.58</v>
      </c>
      <c r="L4" s="45">
        <v>2</v>
      </c>
      <c r="M4" s="45">
        <v>2.4700000000000002</v>
      </c>
      <c r="N4" s="45">
        <v>2.99</v>
      </c>
      <c r="O4" s="45">
        <v>3.56</v>
      </c>
      <c r="P4" s="45">
        <v>4.17</v>
      </c>
    </row>
    <row r="5" spans="1:18" ht="19.5" customHeight="1" x14ac:dyDescent="0.25">
      <c r="A5" s="45" t="s">
        <v>20</v>
      </c>
      <c r="B5" s="90" t="s">
        <v>9</v>
      </c>
      <c r="C5" s="8">
        <v>14</v>
      </c>
      <c r="D5" s="8">
        <v>38</v>
      </c>
      <c r="E5" s="8">
        <v>22</v>
      </c>
      <c r="F5" s="8">
        <v>3.5</v>
      </c>
      <c r="G5" s="51"/>
      <c r="H5" s="8"/>
      <c r="I5" s="8"/>
      <c r="J5" s="8">
        <f>+D5*E5*F5</f>
        <v>2926</v>
      </c>
      <c r="K5" s="8"/>
      <c r="L5" s="8"/>
      <c r="M5" s="8"/>
      <c r="N5" s="8"/>
      <c r="O5" s="8"/>
      <c r="P5" s="8"/>
    </row>
    <row r="6" spans="1:18" ht="19.5" customHeight="1" x14ac:dyDescent="0.25">
      <c r="A6" s="45" t="s">
        <v>21</v>
      </c>
      <c r="B6" s="90"/>
      <c r="C6" s="8">
        <v>10</v>
      </c>
      <c r="D6" s="8">
        <v>36</v>
      </c>
      <c r="E6" s="8">
        <v>22</v>
      </c>
      <c r="F6" s="8">
        <v>2.84</v>
      </c>
      <c r="G6" s="51"/>
      <c r="H6" s="8">
        <f>+D6*E6*F6</f>
        <v>2249.2799999999997</v>
      </c>
      <c r="I6" s="8"/>
      <c r="J6" s="8"/>
      <c r="K6" s="8"/>
      <c r="L6" s="8"/>
      <c r="M6" s="8"/>
      <c r="N6" s="8"/>
      <c r="O6" s="8"/>
      <c r="P6" s="8"/>
    </row>
    <row r="7" spans="1:18" ht="19.5" customHeight="1" x14ac:dyDescent="0.25">
      <c r="A7" s="45" t="s">
        <v>22</v>
      </c>
      <c r="B7" s="90"/>
      <c r="C7" s="8">
        <v>12</v>
      </c>
      <c r="D7" s="8">
        <v>9</v>
      </c>
      <c r="E7" s="8">
        <v>22</v>
      </c>
      <c r="F7" s="8">
        <v>7.13</v>
      </c>
      <c r="G7" s="51"/>
      <c r="H7" s="8"/>
      <c r="I7" s="8">
        <f>+D7*E7*F7</f>
        <v>1411.74</v>
      </c>
      <c r="J7" s="8"/>
      <c r="K7" s="8"/>
      <c r="L7" s="8"/>
      <c r="M7" s="8"/>
      <c r="N7" s="8"/>
      <c r="O7" s="8"/>
      <c r="P7" s="8"/>
    </row>
    <row r="8" spans="1:18" ht="19.5" customHeight="1" x14ac:dyDescent="0.25">
      <c r="A8" s="45" t="s">
        <v>23</v>
      </c>
      <c r="B8" s="90"/>
      <c r="C8" s="8">
        <v>12</v>
      </c>
      <c r="D8" s="8">
        <v>5</v>
      </c>
      <c r="E8" s="8">
        <v>22</v>
      </c>
      <c r="F8" s="8">
        <v>7.01</v>
      </c>
      <c r="G8" s="51"/>
      <c r="H8" s="8"/>
      <c r="I8" s="8">
        <f>+D8*E8*F8</f>
        <v>771.1</v>
      </c>
      <c r="J8" s="8"/>
      <c r="K8" s="8"/>
      <c r="L8" s="8"/>
      <c r="M8" s="8"/>
      <c r="N8" s="8"/>
      <c r="O8" s="8"/>
      <c r="P8" s="8"/>
    </row>
    <row r="9" spans="1:18" ht="19.5" customHeight="1" x14ac:dyDescent="0.25">
      <c r="A9" s="45" t="s">
        <v>26</v>
      </c>
      <c r="B9" s="90"/>
      <c r="C9" s="8">
        <v>10</v>
      </c>
      <c r="D9" s="8">
        <v>42</v>
      </c>
      <c r="E9" s="8">
        <v>22</v>
      </c>
      <c r="F9" s="8">
        <v>3.4</v>
      </c>
      <c r="G9" s="51"/>
      <c r="H9" s="8">
        <f>+D9*E9*F9</f>
        <v>3141.6</v>
      </c>
      <c r="I9" s="8"/>
      <c r="J9" s="8"/>
      <c r="K9" s="8"/>
      <c r="L9" s="8"/>
      <c r="M9" s="8"/>
      <c r="N9" s="8"/>
      <c r="O9" s="8"/>
      <c r="P9" s="8"/>
    </row>
    <row r="10" spans="1:18" ht="19.5" customHeight="1" x14ac:dyDescent="0.25">
      <c r="A10" s="45" t="s">
        <v>20</v>
      </c>
      <c r="B10" s="91" t="s">
        <v>24</v>
      </c>
      <c r="C10" s="8">
        <v>16</v>
      </c>
      <c r="D10" s="8">
        <v>6</v>
      </c>
      <c r="E10" s="8">
        <v>16</v>
      </c>
      <c r="F10" s="8">
        <v>1.5</v>
      </c>
      <c r="G10" s="51"/>
      <c r="H10" s="8"/>
      <c r="I10" s="8"/>
      <c r="J10" s="8"/>
      <c r="K10" s="8">
        <f>+D10*E10*F10</f>
        <v>144</v>
      </c>
      <c r="L10" s="8"/>
      <c r="M10" s="8"/>
      <c r="N10" s="8"/>
      <c r="O10" s="8"/>
      <c r="P10" s="8"/>
    </row>
    <row r="11" spans="1:18" ht="19.5" customHeight="1" x14ac:dyDescent="0.25">
      <c r="A11" s="45" t="s">
        <v>25</v>
      </c>
      <c r="B11" s="91"/>
      <c r="C11" s="8">
        <v>16</v>
      </c>
      <c r="D11" s="8">
        <v>4</v>
      </c>
      <c r="E11" s="8">
        <v>16</v>
      </c>
      <c r="F11" s="8">
        <v>8.85</v>
      </c>
      <c r="G11" s="51"/>
      <c r="H11" s="8"/>
      <c r="I11" s="8"/>
      <c r="J11" s="8"/>
      <c r="K11" s="8">
        <f>+D11*E11*F11</f>
        <v>566.4</v>
      </c>
      <c r="L11" s="8"/>
      <c r="M11" s="8"/>
      <c r="N11" s="8"/>
      <c r="O11" s="8"/>
      <c r="P11" s="8"/>
      <c r="R11" s="9"/>
    </row>
    <row r="12" spans="1:18" ht="19.5" customHeight="1" x14ac:dyDescent="0.25">
      <c r="A12" s="45" t="s">
        <v>22</v>
      </c>
      <c r="B12" s="91"/>
      <c r="C12" s="8">
        <v>8</v>
      </c>
      <c r="D12" s="8">
        <v>45</v>
      </c>
      <c r="E12" s="8">
        <v>16</v>
      </c>
      <c r="F12" s="8">
        <v>2.5</v>
      </c>
      <c r="G12" s="51">
        <f>+F12*E12*D12</f>
        <v>1800</v>
      </c>
      <c r="H12" s="8"/>
      <c r="I12" s="8"/>
      <c r="J12" s="8"/>
      <c r="K12" s="8"/>
      <c r="L12" s="8"/>
      <c r="M12" s="8"/>
      <c r="N12" s="8"/>
      <c r="O12" s="8"/>
      <c r="P12" s="8"/>
    </row>
    <row r="13" spans="1:18" ht="19.5" customHeight="1" x14ac:dyDescent="0.25">
      <c r="A13" s="45" t="s">
        <v>23</v>
      </c>
      <c r="B13" s="91"/>
      <c r="C13" s="8">
        <v>10</v>
      </c>
      <c r="D13" s="8">
        <v>2</v>
      </c>
      <c r="E13" s="8">
        <v>16</v>
      </c>
      <c r="F13" s="8">
        <v>8.85</v>
      </c>
      <c r="G13" s="51"/>
      <c r="H13" s="8">
        <f>+F13*E13*D13</f>
        <v>283.2</v>
      </c>
      <c r="I13" s="8"/>
      <c r="J13" s="8"/>
      <c r="K13" s="8"/>
      <c r="L13" s="8"/>
      <c r="M13" s="8"/>
      <c r="N13" s="8"/>
      <c r="O13" s="8"/>
      <c r="P13" s="8"/>
    </row>
    <row r="14" spans="1:18" ht="19.5" customHeight="1" x14ac:dyDescent="0.25">
      <c r="A14" s="45" t="s">
        <v>26</v>
      </c>
      <c r="B14" s="91"/>
      <c r="C14" s="8">
        <v>8</v>
      </c>
      <c r="D14" s="8">
        <v>45</v>
      </c>
      <c r="E14" s="8">
        <v>16</v>
      </c>
      <c r="F14" s="8">
        <v>0.9</v>
      </c>
      <c r="G14" s="51">
        <f>+F14*E14*D14</f>
        <v>648</v>
      </c>
      <c r="H14" s="8"/>
      <c r="I14" s="8"/>
      <c r="J14" s="8"/>
      <c r="K14" s="8"/>
      <c r="L14" s="8"/>
      <c r="M14" s="8"/>
      <c r="N14" s="8"/>
      <c r="O14" s="8"/>
      <c r="P14" s="8"/>
    </row>
    <row r="15" spans="1:18" ht="19.5" customHeight="1" x14ac:dyDescent="0.25">
      <c r="A15" s="45" t="s">
        <v>20</v>
      </c>
      <c r="B15" s="91" t="s">
        <v>27</v>
      </c>
      <c r="C15" s="8">
        <v>16</v>
      </c>
      <c r="D15" s="8">
        <v>6</v>
      </c>
      <c r="E15" s="8">
        <v>4</v>
      </c>
      <c r="F15" s="8">
        <v>1.5</v>
      </c>
      <c r="G15" s="51"/>
      <c r="H15" s="8"/>
      <c r="I15" s="8"/>
      <c r="J15" s="8"/>
      <c r="K15" s="8">
        <f>+D15*E15*F15</f>
        <v>36</v>
      </c>
      <c r="L15" s="8"/>
      <c r="M15" s="8"/>
      <c r="N15" s="8"/>
      <c r="O15" s="8"/>
      <c r="P15" s="8"/>
    </row>
    <row r="16" spans="1:18" ht="19.5" customHeight="1" x14ac:dyDescent="0.25">
      <c r="A16" s="45" t="s">
        <v>25</v>
      </c>
      <c r="B16" s="91"/>
      <c r="C16" s="8">
        <v>16</v>
      </c>
      <c r="D16" s="8">
        <v>4</v>
      </c>
      <c r="E16" s="8">
        <v>4</v>
      </c>
      <c r="F16" s="8">
        <v>9</v>
      </c>
      <c r="G16" s="51"/>
      <c r="H16" s="8"/>
      <c r="I16" s="8"/>
      <c r="J16" s="8"/>
      <c r="K16" s="8">
        <f>+D16*E16*F16</f>
        <v>144</v>
      </c>
      <c r="L16" s="8"/>
      <c r="M16" s="8"/>
      <c r="N16" s="8"/>
      <c r="O16" s="8"/>
      <c r="P16" s="8"/>
    </row>
    <row r="17" spans="1:16" ht="19.5" customHeight="1" x14ac:dyDescent="0.25">
      <c r="A17" s="45" t="s">
        <v>22</v>
      </c>
      <c r="B17" s="91"/>
      <c r="C17" s="8">
        <v>8</v>
      </c>
      <c r="D17" s="8">
        <v>46</v>
      </c>
      <c r="E17" s="8">
        <v>4</v>
      </c>
      <c r="F17" s="8">
        <v>2.5</v>
      </c>
      <c r="G17" s="51">
        <f>+F17*E17*D17</f>
        <v>460</v>
      </c>
      <c r="H17" s="8"/>
      <c r="I17" s="8"/>
      <c r="J17" s="8"/>
      <c r="K17" s="8"/>
      <c r="L17" s="8"/>
      <c r="M17" s="8"/>
      <c r="N17" s="8"/>
      <c r="O17" s="8"/>
      <c r="P17" s="8"/>
    </row>
    <row r="18" spans="1:16" ht="19.5" customHeight="1" x14ac:dyDescent="0.25">
      <c r="A18" s="45" t="s">
        <v>23</v>
      </c>
      <c r="B18" s="91"/>
      <c r="C18" s="8">
        <v>10</v>
      </c>
      <c r="D18" s="8">
        <v>2</v>
      </c>
      <c r="E18" s="8">
        <v>4</v>
      </c>
      <c r="F18" s="8">
        <v>9</v>
      </c>
      <c r="G18" s="51"/>
      <c r="H18" s="8">
        <f>+F18*E18*D18</f>
        <v>72</v>
      </c>
      <c r="I18" s="8"/>
      <c r="J18" s="8"/>
      <c r="K18" s="8"/>
      <c r="L18" s="8"/>
      <c r="M18" s="8"/>
      <c r="N18" s="8"/>
      <c r="O18" s="8"/>
      <c r="P18" s="8"/>
    </row>
    <row r="19" spans="1:16" ht="19.5" customHeight="1" x14ac:dyDescent="0.25">
      <c r="A19" s="45" t="s">
        <v>26</v>
      </c>
      <c r="B19" s="91"/>
      <c r="C19" s="8">
        <v>8</v>
      </c>
      <c r="D19" s="8">
        <v>46</v>
      </c>
      <c r="E19" s="8">
        <v>4</v>
      </c>
      <c r="F19" s="8">
        <v>0.9</v>
      </c>
      <c r="G19" s="51">
        <f>+F19*E19*D19</f>
        <v>165.6</v>
      </c>
      <c r="H19" s="8"/>
      <c r="I19" s="8"/>
      <c r="J19" s="8"/>
      <c r="K19" s="8"/>
      <c r="L19" s="8"/>
      <c r="M19" s="8"/>
      <c r="N19" s="8"/>
      <c r="O19" s="8"/>
      <c r="P19" s="8"/>
    </row>
    <row r="20" spans="1:16" ht="19.5" customHeight="1" x14ac:dyDescent="0.25">
      <c r="A20" s="45" t="s">
        <v>20</v>
      </c>
      <c r="B20" s="91" t="s">
        <v>28</v>
      </c>
      <c r="C20" s="8">
        <v>16</v>
      </c>
      <c r="D20" s="8">
        <v>6</v>
      </c>
      <c r="E20" s="8">
        <v>8</v>
      </c>
      <c r="F20" s="8">
        <v>1.5</v>
      </c>
      <c r="G20" s="51"/>
      <c r="H20" s="8"/>
      <c r="I20" s="8"/>
      <c r="J20" s="8"/>
      <c r="K20" s="8">
        <f>+D20*E20*F20</f>
        <v>72</v>
      </c>
      <c r="L20" s="8"/>
      <c r="M20" s="8"/>
      <c r="N20" s="8"/>
      <c r="O20" s="8"/>
      <c r="P20" s="8"/>
    </row>
    <row r="21" spans="1:16" ht="19.5" customHeight="1" x14ac:dyDescent="0.25">
      <c r="A21" s="45" t="s">
        <v>25</v>
      </c>
      <c r="B21" s="91"/>
      <c r="C21" s="8">
        <v>16</v>
      </c>
      <c r="D21" s="8">
        <v>4</v>
      </c>
      <c r="E21" s="8">
        <v>8</v>
      </c>
      <c r="F21" s="8">
        <v>15.1</v>
      </c>
      <c r="G21" s="51"/>
      <c r="H21" s="8"/>
      <c r="I21" s="8"/>
      <c r="J21" s="8"/>
      <c r="K21" s="8">
        <f>+D21*E21*F21</f>
        <v>483.2</v>
      </c>
      <c r="L21" s="8"/>
      <c r="M21" s="8"/>
      <c r="N21" s="8"/>
      <c r="O21" s="8"/>
      <c r="P21" s="8"/>
    </row>
    <row r="22" spans="1:16" ht="19.5" customHeight="1" x14ac:dyDescent="0.25">
      <c r="A22" s="45" t="s">
        <v>39</v>
      </c>
      <c r="B22" s="91"/>
      <c r="C22" s="8">
        <v>16</v>
      </c>
      <c r="D22" s="8">
        <v>4</v>
      </c>
      <c r="E22" s="8">
        <v>8</v>
      </c>
      <c r="F22" s="8">
        <v>3.8</v>
      </c>
      <c r="G22" s="51"/>
      <c r="H22" s="8"/>
      <c r="I22" s="8"/>
      <c r="J22" s="8"/>
      <c r="K22" s="8">
        <f>+D22*E22*F22</f>
        <v>121.6</v>
      </c>
      <c r="L22" s="8"/>
      <c r="M22" s="8"/>
      <c r="N22" s="8"/>
      <c r="O22" s="8"/>
      <c r="P22" s="8"/>
    </row>
    <row r="23" spans="1:16" ht="19.5" customHeight="1" x14ac:dyDescent="0.25">
      <c r="A23" s="45" t="s">
        <v>22</v>
      </c>
      <c r="B23" s="91"/>
      <c r="C23" s="8">
        <v>8</v>
      </c>
      <c r="D23" s="8">
        <v>76</v>
      </c>
      <c r="E23" s="8">
        <v>8</v>
      </c>
      <c r="F23" s="8">
        <v>2.5</v>
      </c>
      <c r="G23" s="51">
        <f>+F23*E23*D23</f>
        <v>1520</v>
      </c>
      <c r="H23" s="8"/>
      <c r="I23" s="8"/>
      <c r="J23" s="8"/>
      <c r="K23" s="8"/>
      <c r="L23" s="8"/>
      <c r="M23" s="8"/>
      <c r="N23" s="8"/>
      <c r="O23" s="8"/>
      <c r="P23" s="8"/>
    </row>
    <row r="24" spans="1:16" ht="19.5" customHeight="1" x14ac:dyDescent="0.25">
      <c r="A24" s="45" t="s">
        <v>23</v>
      </c>
      <c r="B24" s="91"/>
      <c r="C24" s="8">
        <v>10</v>
      </c>
      <c r="D24" s="8">
        <v>2</v>
      </c>
      <c r="E24" s="8">
        <v>8</v>
      </c>
      <c r="F24" s="8">
        <v>15.1</v>
      </c>
      <c r="G24" s="51"/>
      <c r="H24" s="8">
        <f>+F24*E24*D24</f>
        <v>241.6</v>
      </c>
      <c r="I24" s="8"/>
      <c r="J24" s="8"/>
      <c r="K24" s="8"/>
      <c r="L24" s="8"/>
      <c r="M24" s="8"/>
      <c r="N24" s="8"/>
      <c r="O24" s="8"/>
      <c r="P24" s="8"/>
    </row>
    <row r="25" spans="1:16" ht="19.5" customHeight="1" x14ac:dyDescent="0.25">
      <c r="A25" s="45" t="s">
        <v>40</v>
      </c>
      <c r="B25" s="91"/>
      <c r="C25" s="8">
        <v>10</v>
      </c>
      <c r="D25" s="8">
        <v>2</v>
      </c>
      <c r="E25" s="8">
        <v>8</v>
      </c>
      <c r="F25" s="8">
        <v>3.8</v>
      </c>
      <c r="G25" s="51"/>
      <c r="H25" s="8">
        <f>+F25*E25*D25</f>
        <v>60.8</v>
      </c>
      <c r="I25" s="8"/>
      <c r="J25" s="8"/>
      <c r="K25" s="8"/>
      <c r="L25" s="8"/>
      <c r="M25" s="8"/>
      <c r="N25" s="8"/>
      <c r="O25" s="8"/>
      <c r="P25" s="8"/>
    </row>
    <row r="26" spans="1:16" ht="19.5" customHeight="1" x14ac:dyDescent="0.25">
      <c r="A26" s="45" t="s">
        <v>26</v>
      </c>
      <c r="B26" s="91"/>
      <c r="C26" s="8">
        <v>8</v>
      </c>
      <c r="D26" s="8">
        <v>76</v>
      </c>
      <c r="E26" s="8">
        <v>8</v>
      </c>
      <c r="F26" s="8">
        <v>0.9</v>
      </c>
      <c r="G26" s="51">
        <f>+F26*E26*D26</f>
        <v>547.20000000000005</v>
      </c>
      <c r="H26" s="8"/>
      <c r="I26" s="8"/>
      <c r="J26" s="8"/>
      <c r="K26" s="8"/>
      <c r="L26" s="8"/>
      <c r="M26" s="8"/>
      <c r="N26" s="8"/>
      <c r="O26" s="8"/>
      <c r="P26" s="8"/>
    </row>
    <row r="27" spans="1:16" ht="19.5" customHeight="1" x14ac:dyDescent="0.25">
      <c r="A27" s="88" t="s">
        <v>29</v>
      </c>
      <c r="B27" s="88"/>
      <c r="C27" s="88"/>
      <c r="D27" s="88"/>
      <c r="E27" s="88"/>
      <c r="F27" s="88"/>
      <c r="G27" s="52">
        <f t="shared" ref="G27:P27" si="0">SUM(G5:G26)</f>
        <v>5140.8</v>
      </c>
      <c r="H27" s="52">
        <f t="shared" si="0"/>
        <v>6048.48</v>
      </c>
      <c r="I27" s="52">
        <f t="shared" si="0"/>
        <v>2182.84</v>
      </c>
      <c r="J27" s="52">
        <f t="shared" si="0"/>
        <v>2926</v>
      </c>
      <c r="K27" s="52">
        <f t="shared" si="0"/>
        <v>1567.1999999999998</v>
      </c>
      <c r="L27" s="52">
        <f t="shared" si="0"/>
        <v>0</v>
      </c>
      <c r="M27" s="52">
        <f t="shared" si="0"/>
        <v>0</v>
      </c>
      <c r="N27" s="52">
        <f t="shared" si="0"/>
        <v>0</v>
      </c>
      <c r="O27" s="52">
        <f t="shared" si="0"/>
        <v>0</v>
      </c>
      <c r="P27" s="52">
        <f t="shared" si="0"/>
        <v>0</v>
      </c>
    </row>
    <row r="28" spans="1:16" ht="19.5" customHeight="1" x14ac:dyDescent="0.25">
      <c r="A28" s="88" t="s">
        <v>60</v>
      </c>
      <c r="B28" s="88"/>
      <c r="C28" s="88"/>
      <c r="D28" s="88"/>
      <c r="E28" s="88"/>
      <c r="F28" s="88"/>
      <c r="G28" s="52">
        <f t="shared" ref="G28:P28" si="1">+G27*G4</f>
        <v>2030.6160000000002</v>
      </c>
      <c r="H28" s="52">
        <f t="shared" si="1"/>
        <v>3731.9121599999999</v>
      </c>
      <c r="I28" s="52">
        <f t="shared" si="1"/>
        <v>1938.3619200000001</v>
      </c>
      <c r="J28" s="52">
        <f t="shared" si="1"/>
        <v>3540.46</v>
      </c>
      <c r="K28" s="52">
        <f t="shared" si="1"/>
        <v>2476.1759999999999</v>
      </c>
      <c r="L28" s="52">
        <f t="shared" si="1"/>
        <v>0</v>
      </c>
      <c r="M28" s="52">
        <f t="shared" si="1"/>
        <v>0</v>
      </c>
      <c r="N28" s="52">
        <f t="shared" si="1"/>
        <v>0</v>
      </c>
      <c r="O28" s="52">
        <f t="shared" si="1"/>
        <v>0</v>
      </c>
      <c r="P28" s="52">
        <f t="shared" si="1"/>
        <v>0</v>
      </c>
    </row>
    <row r="29" spans="1:16" ht="19.5" customHeight="1" x14ac:dyDescent="0.25">
      <c r="A29" s="88"/>
      <c r="B29" s="88"/>
      <c r="C29" s="88"/>
      <c r="D29" s="88"/>
      <c r="E29" s="88"/>
      <c r="F29" s="88"/>
      <c r="G29" s="92">
        <f>SUM(G28:I28)</f>
        <v>7700.8900800000001</v>
      </c>
      <c r="H29" s="92"/>
      <c r="I29" s="92"/>
      <c r="J29" s="92">
        <f>SUM(J28:P28)</f>
        <v>6016.6360000000004</v>
      </c>
      <c r="K29" s="92"/>
      <c r="L29" s="92"/>
      <c r="M29" s="92"/>
      <c r="N29" s="92"/>
      <c r="O29" s="92"/>
      <c r="P29" s="92"/>
    </row>
    <row r="30" spans="1:16" ht="19.5" customHeight="1" x14ac:dyDescent="0.25">
      <c r="A30" s="88"/>
      <c r="B30" s="88"/>
      <c r="C30" s="88"/>
      <c r="D30" s="88"/>
      <c r="E30" s="88"/>
      <c r="F30" s="88"/>
      <c r="G30" s="89">
        <f>SUM(G28:P28)</f>
        <v>13717.52608</v>
      </c>
      <c r="H30" s="87"/>
      <c r="I30" s="87"/>
      <c r="J30" s="87"/>
      <c r="K30" s="87"/>
      <c r="L30" s="87"/>
      <c r="M30" s="87"/>
      <c r="N30" s="87"/>
      <c r="O30" s="87"/>
      <c r="P30" s="87"/>
    </row>
  </sheetData>
  <mergeCells count="17">
    <mergeCell ref="G30:P30"/>
    <mergeCell ref="B5:B9"/>
    <mergeCell ref="B10:B14"/>
    <mergeCell ref="B15:B19"/>
    <mergeCell ref="B20:B26"/>
    <mergeCell ref="A27:F27"/>
    <mergeCell ref="A28:F30"/>
    <mergeCell ref="G29:I29"/>
    <mergeCell ref="J29:P29"/>
    <mergeCell ref="A1:P1"/>
    <mergeCell ref="A2:B4"/>
    <mergeCell ref="C2:F2"/>
    <mergeCell ref="G2:I2"/>
    <mergeCell ref="J2:P2"/>
    <mergeCell ref="D3:D4"/>
    <mergeCell ref="E3:E4"/>
    <mergeCell ref="F3:F4"/>
  </mergeCells>
  <pageMargins left="0.7" right="0.7" top="0.75" bottom="0.75" header="0.3" footer="0.3"/>
  <pageSetup paperSize="9" scale="8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130" zoomScaleNormal="100" zoomScaleSheetLayoutView="130" workbookViewId="0">
      <selection activeCell="E3" sqref="E3:E17"/>
    </sheetView>
  </sheetViews>
  <sheetFormatPr defaultRowHeight="15" x14ac:dyDescent="0.25"/>
  <cols>
    <col min="1" max="1" width="11" style="5" customWidth="1"/>
    <col min="2" max="3" width="9.140625" style="5"/>
    <col min="4" max="4" width="35.28515625" style="5" customWidth="1"/>
    <col min="5" max="5" width="10.85546875" style="16" bestFit="1" customWidth="1"/>
    <col min="6" max="16384" width="9.140625" style="5"/>
  </cols>
  <sheetData>
    <row r="1" spans="1:5" ht="52.5" customHeight="1" x14ac:dyDescent="0.25">
      <c r="A1" s="88" t="s">
        <v>68</v>
      </c>
      <c r="B1" s="88"/>
      <c r="C1" s="81" t="str">
        <f>+VLOOKUP(A1,'Kesif Cetveli'!C4:H14,2,0)</f>
        <v>Ø 150 mm anma çaplı, pvc esaslı koruge drenaj borusunun temini ve yerine döşenmesi</v>
      </c>
      <c r="D1" s="81"/>
      <c r="E1" s="53" t="str">
        <f>+VLOOKUP(A1,'Kesif Cetveli'!C4:H14,3,0)</f>
        <v>m</v>
      </c>
    </row>
    <row r="2" spans="1:5" x14ac:dyDescent="0.25">
      <c r="A2" s="38"/>
      <c r="B2" s="38" t="s">
        <v>0</v>
      </c>
      <c r="C2" s="38" t="s">
        <v>2</v>
      </c>
      <c r="D2" s="39" t="s">
        <v>7</v>
      </c>
      <c r="E2" s="54" t="s">
        <v>4</v>
      </c>
    </row>
    <row r="3" spans="1:5" x14ac:dyDescent="0.25">
      <c r="A3" s="13"/>
      <c r="B3" s="13">
        <v>1</v>
      </c>
      <c r="C3" s="6">
        <v>32</v>
      </c>
      <c r="D3" s="14">
        <v>4</v>
      </c>
      <c r="E3" s="55">
        <f>+C3*D3</f>
        <v>128</v>
      </c>
    </row>
    <row r="4" spans="1:5" x14ac:dyDescent="0.25">
      <c r="A4" s="13"/>
      <c r="B4" s="18"/>
      <c r="C4" s="18"/>
      <c r="D4" s="56"/>
      <c r="E4" s="55">
        <f t="shared" ref="E4:E19" si="0">+C4*D4</f>
        <v>0</v>
      </c>
    </row>
    <row r="5" spans="1:5" x14ac:dyDescent="0.25">
      <c r="A5" s="13"/>
      <c r="B5" s="6"/>
      <c r="C5" s="6"/>
      <c r="D5" s="14"/>
      <c r="E5" s="55">
        <f t="shared" si="0"/>
        <v>0</v>
      </c>
    </row>
    <row r="6" spans="1:5" x14ac:dyDescent="0.25">
      <c r="A6" s="13"/>
      <c r="B6" s="6"/>
      <c r="C6" s="6"/>
      <c r="D6" s="14"/>
      <c r="E6" s="55">
        <f t="shared" si="0"/>
        <v>0</v>
      </c>
    </row>
    <row r="7" spans="1:5" x14ac:dyDescent="0.25">
      <c r="A7" s="13"/>
      <c r="B7" s="6"/>
      <c r="C7" s="6"/>
      <c r="D7" s="14"/>
      <c r="E7" s="55">
        <f t="shared" si="0"/>
        <v>0</v>
      </c>
    </row>
    <row r="8" spans="1:5" x14ac:dyDescent="0.25">
      <c r="A8" s="13"/>
      <c r="B8" s="6"/>
      <c r="C8" s="6"/>
      <c r="D8" s="14"/>
      <c r="E8" s="55">
        <f t="shared" si="0"/>
        <v>0</v>
      </c>
    </row>
    <row r="9" spans="1:5" x14ac:dyDescent="0.25">
      <c r="A9" s="13"/>
      <c r="B9" s="6"/>
      <c r="C9" s="6"/>
      <c r="D9" s="14"/>
      <c r="E9" s="55">
        <f t="shared" si="0"/>
        <v>0</v>
      </c>
    </row>
    <row r="10" spans="1:5" x14ac:dyDescent="0.25">
      <c r="A10" s="13"/>
      <c r="B10" s="6"/>
      <c r="C10" s="6"/>
      <c r="D10" s="14"/>
      <c r="E10" s="55">
        <f t="shared" si="0"/>
        <v>0</v>
      </c>
    </row>
    <row r="11" spans="1:5" x14ac:dyDescent="0.25">
      <c r="A11" s="13"/>
      <c r="B11" s="6"/>
      <c r="C11" s="6"/>
      <c r="D11" s="14"/>
      <c r="E11" s="55">
        <f t="shared" si="0"/>
        <v>0</v>
      </c>
    </row>
    <row r="12" spans="1:5" x14ac:dyDescent="0.25">
      <c r="A12" s="13"/>
      <c r="B12" s="6"/>
      <c r="C12" s="6"/>
      <c r="D12" s="14"/>
      <c r="E12" s="55">
        <f t="shared" si="0"/>
        <v>0</v>
      </c>
    </row>
    <row r="13" spans="1:5" x14ac:dyDescent="0.25">
      <c r="A13" s="13"/>
      <c r="B13" s="6"/>
      <c r="C13" s="6"/>
      <c r="D13" s="14"/>
      <c r="E13" s="55">
        <f t="shared" si="0"/>
        <v>0</v>
      </c>
    </row>
    <row r="14" spans="1:5" x14ac:dyDescent="0.25">
      <c r="A14" s="13"/>
      <c r="B14" s="6"/>
      <c r="C14" s="6"/>
      <c r="D14" s="14"/>
      <c r="E14" s="55">
        <f t="shared" si="0"/>
        <v>0</v>
      </c>
    </row>
    <row r="15" spans="1:5" x14ac:dyDescent="0.25">
      <c r="A15" s="13"/>
      <c r="B15" s="6"/>
      <c r="C15" s="6"/>
      <c r="D15" s="14"/>
      <c r="E15" s="55">
        <f t="shared" si="0"/>
        <v>0</v>
      </c>
    </row>
    <row r="16" spans="1:5" x14ac:dyDescent="0.25">
      <c r="A16" s="13"/>
      <c r="B16" s="6"/>
      <c r="C16" s="6"/>
      <c r="D16" s="14"/>
      <c r="E16" s="55">
        <f t="shared" si="0"/>
        <v>0</v>
      </c>
    </row>
    <row r="17" spans="1:5" x14ac:dyDescent="0.25">
      <c r="A17" s="13"/>
      <c r="B17" s="6"/>
      <c r="C17" s="6"/>
      <c r="D17" s="14"/>
      <c r="E17" s="55">
        <f t="shared" si="0"/>
        <v>0</v>
      </c>
    </row>
    <row r="18" spans="1:5" x14ac:dyDescent="0.25">
      <c r="A18" s="13"/>
      <c r="B18" s="6"/>
      <c r="C18" s="6"/>
      <c r="D18" s="14"/>
      <c r="E18" s="55">
        <f t="shared" si="0"/>
        <v>0</v>
      </c>
    </row>
    <row r="19" spans="1:5" x14ac:dyDescent="0.25">
      <c r="A19" s="13"/>
      <c r="B19" s="6"/>
      <c r="C19" s="6"/>
      <c r="D19" s="14"/>
      <c r="E19" s="55">
        <f t="shared" si="0"/>
        <v>0</v>
      </c>
    </row>
    <row r="20" spans="1:5" x14ac:dyDescent="0.25">
      <c r="A20" s="79" t="s">
        <v>4</v>
      </c>
      <c r="B20" s="79"/>
      <c r="C20" s="79"/>
      <c r="D20" s="79"/>
      <c r="E20" s="55">
        <f>SUM(E3:E19)</f>
        <v>128</v>
      </c>
    </row>
    <row r="21" spans="1:5" x14ac:dyDescent="0.25">
      <c r="A21" s="79" t="s">
        <v>5</v>
      </c>
      <c r="B21" s="79"/>
      <c r="C21" s="79"/>
      <c r="D21" s="79"/>
      <c r="E21" s="79"/>
    </row>
    <row r="22" spans="1:5" x14ac:dyDescent="0.25">
      <c r="A22" s="13"/>
      <c r="B22" s="13">
        <v>1</v>
      </c>
      <c r="C22" s="6"/>
      <c r="D22" s="14"/>
      <c r="E22" s="55">
        <f>+C22*D22</f>
        <v>0</v>
      </c>
    </row>
    <row r="23" spans="1:5" x14ac:dyDescent="0.25">
      <c r="A23" s="13"/>
      <c r="B23" s="13">
        <v>2</v>
      </c>
      <c r="C23" s="6"/>
      <c r="D23" s="14"/>
      <c r="E23" s="55">
        <f t="shared" ref="E23:E24" si="1">+C23*D23</f>
        <v>0</v>
      </c>
    </row>
    <row r="24" spans="1:5" x14ac:dyDescent="0.25">
      <c r="A24" s="13"/>
      <c r="B24" s="13">
        <v>3</v>
      </c>
      <c r="C24" s="6"/>
      <c r="D24" s="14"/>
      <c r="E24" s="55">
        <f t="shared" si="1"/>
        <v>0</v>
      </c>
    </row>
    <row r="25" spans="1:5" x14ac:dyDescent="0.25">
      <c r="A25" s="79" t="s">
        <v>4</v>
      </c>
      <c r="B25" s="79"/>
      <c r="C25" s="79"/>
      <c r="D25" s="79"/>
      <c r="E25" s="55">
        <f>SUM(E22:E24)</f>
        <v>0</v>
      </c>
    </row>
    <row r="26" spans="1:5" ht="15.75" x14ac:dyDescent="0.25">
      <c r="A26" s="80" t="s">
        <v>6</v>
      </c>
      <c r="B26" s="80"/>
      <c r="C26" s="80"/>
      <c r="D26" s="80"/>
      <c r="E26" s="57">
        <f>+E20-E25</f>
        <v>128</v>
      </c>
    </row>
  </sheetData>
  <mergeCells count="6">
    <mergeCell ref="A20:D20"/>
    <mergeCell ref="A21:E21"/>
    <mergeCell ref="A25:D25"/>
    <mergeCell ref="A26:D26"/>
    <mergeCell ref="C1:D1"/>
    <mergeCell ref="A1:B1"/>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115" zoomScaleNormal="100" zoomScaleSheetLayoutView="115" workbookViewId="0">
      <selection activeCell="C1" sqref="C1:D1"/>
    </sheetView>
  </sheetViews>
  <sheetFormatPr defaultRowHeight="15" x14ac:dyDescent="0.25"/>
  <cols>
    <col min="1" max="1" width="11" style="5" customWidth="1"/>
    <col min="2" max="2" width="9.140625" style="5"/>
    <col min="3" max="3" width="9.7109375" style="5" bestFit="1" customWidth="1"/>
    <col min="4" max="4" width="35.28515625" style="5" customWidth="1"/>
    <col min="5" max="5" width="10.85546875" style="16" bestFit="1" customWidth="1"/>
    <col min="6" max="16384" width="9.140625" style="5"/>
  </cols>
  <sheetData>
    <row r="1" spans="1:5" ht="52.5" customHeight="1" x14ac:dyDescent="0.25">
      <c r="A1" s="88" t="s">
        <v>69</v>
      </c>
      <c r="B1" s="88"/>
      <c r="C1" s="81" t="str">
        <f>+VLOOKUP(A1,'Kesif Cetveli'!C4:H14,2,0)</f>
        <v>Ø 300 mm anma çaplı, pvc esaslı koruge drenaj borusunun temini ve yerine döşenmesi</v>
      </c>
      <c r="D1" s="81"/>
      <c r="E1" s="53" t="str">
        <f>+VLOOKUP(A1,'Kesif Cetveli'!C4:H14,3,0)</f>
        <v>m</v>
      </c>
    </row>
    <row r="2" spans="1:5" x14ac:dyDescent="0.25">
      <c r="A2" s="38"/>
      <c r="B2" s="38" t="s">
        <v>0</v>
      </c>
      <c r="C2" s="38" t="s">
        <v>2</v>
      </c>
      <c r="D2" s="39" t="s">
        <v>7</v>
      </c>
      <c r="E2" s="54" t="s">
        <v>4</v>
      </c>
    </row>
    <row r="3" spans="1:5" x14ac:dyDescent="0.25">
      <c r="A3" s="13"/>
      <c r="B3" s="13">
        <v>1</v>
      </c>
      <c r="C3" s="6">
        <v>33</v>
      </c>
      <c r="D3" s="14">
        <v>2</v>
      </c>
      <c r="E3" s="55">
        <f>+C3*D3</f>
        <v>66</v>
      </c>
    </row>
    <row r="4" spans="1:5" x14ac:dyDescent="0.25">
      <c r="A4" s="13"/>
      <c r="B4" s="13">
        <v>2</v>
      </c>
      <c r="C4" s="18">
        <v>141</v>
      </c>
      <c r="D4" s="56">
        <v>1</v>
      </c>
      <c r="E4" s="55">
        <f t="shared" ref="E4:E19" si="0">+C4*D4</f>
        <v>141</v>
      </c>
    </row>
    <row r="5" spans="1:5" x14ac:dyDescent="0.25">
      <c r="A5" s="13"/>
      <c r="B5" s="6"/>
      <c r="C5" s="6"/>
      <c r="D5" s="14"/>
      <c r="E5" s="55">
        <f t="shared" si="0"/>
        <v>0</v>
      </c>
    </row>
    <row r="6" spans="1:5" x14ac:dyDescent="0.25">
      <c r="A6" s="13"/>
      <c r="B6" s="6"/>
      <c r="C6" s="6"/>
      <c r="D6" s="14"/>
      <c r="E6" s="55">
        <f t="shared" si="0"/>
        <v>0</v>
      </c>
    </row>
    <row r="7" spans="1:5" x14ac:dyDescent="0.25">
      <c r="A7" s="13"/>
      <c r="B7" s="6"/>
      <c r="C7" s="6"/>
      <c r="D7" s="14"/>
      <c r="E7" s="55">
        <f t="shared" si="0"/>
        <v>0</v>
      </c>
    </row>
    <row r="8" spans="1:5" x14ac:dyDescent="0.25">
      <c r="A8" s="13"/>
      <c r="B8" s="6"/>
      <c r="C8" s="6"/>
      <c r="D8" s="14"/>
      <c r="E8" s="55">
        <f t="shared" si="0"/>
        <v>0</v>
      </c>
    </row>
    <row r="9" spans="1:5" x14ac:dyDescent="0.25">
      <c r="A9" s="13"/>
      <c r="B9" s="6"/>
      <c r="C9" s="6"/>
      <c r="D9" s="14"/>
      <c r="E9" s="55">
        <f t="shared" si="0"/>
        <v>0</v>
      </c>
    </row>
    <row r="10" spans="1:5" x14ac:dyDescent="0.25">
      <c r="A10" s="13"/>
      <c r="B10" s="6"/>
      <c r="C10" s="6"/>
      <c r="D10" s="14"/>
      <c r="E10" s="55">
        <f t="shared" si="0"/>
        <v>0</v>
      </c>
    </row>
    <row r="11" spans="1:5" x14ac:dyDescent="0.25">
      <c r="A11" s="13"/>
      <c r="B11" s="6"/>
      <c r="C11" s="6"/>
      <c r="D11" s="14"/>
      <c r="E11" s="55">
        <f t="shared" si="0"/>
        <v>0</v>
      </c>
    </row>
    <row r="12" spans="1:5" x14ac:dyDescent="0.25">
      <c r="A12" s="13"/>
      <c r="B12" s="6"/>
      <c r="C12" s="6"/>
      <c r="D12" s="14"/>
      <c r="E12" s="55">
        <f t="shared" si="0"/>
        <v>0</v>
      </c>
    </row>
    <row r="13" spans="1:5" x14ac:dyDescent="0.25">
      <c r="A13" s="13"/>
      <c r="B13" s="6"/>
      <c r="C13" s="6"/>
      <c r="D13" s="14"/>
      <c r="E13" s="55">
        <f t="shared" si="0"/>
        <v>0</v>
      </c>
    </row>
    <row r="14" spans="1:5" x14ac:dyDescent="0.25">
      <c r="A14" s="13"/>
      <c r="B14" s="6"/>
      <c r="C14" s="6"/>
      <c r="D14" s="14"/>
      <c r="E14" s="55">
        <f t="shared" si="0"/>
        <v>0</v>
      </c>
    </row>
    <row r="15" spans="1:5" x14ac:dyDescent="0.25">
      <c r="A15" s="13"/>
      <c r="B15" s="6"/>
      <c r="C15" s="6"/>
      <c r="D15" s="14"/>
      <c r="E15" s="55">
        <f t="shared" si="0"/>
        <v>0</v>
      </c>
    </row>
    <row r="16" spans="1:5" x14ac:dyDescent="0.25">
      <c r="A16" s="13"/>
      <c r="B16" s="6"/>
      <c r="C16" s="6"/>
      <c r="D16" s="14"/>
      <c r="E16" s="55">
        <f t="shared" si="0"/>
        <v>0</v>
      </c>
    </row>
    <row r="17" spans="1:5" x14ac:dyDescent="0.25">
      <c r="A17" s="13"/>
      <c r="B17" s="6"/>
      <c r="C17" s="6"/>
      <c r="D17" s="14"/>
      <c r="E17" s="55">
        <f t="shared" si="0"/>
        <v>0</v>
      </c>
    </row>
    <row r="18" spans="1:5" x14ac:dyDescent="0.25">
      <c r="A18" s="13"/>
      <c r="B18" s="6"/>
      <c r="C18" s="6"/>
      <c r="D18" s="14"/>
      <c r="E18" s="55">
        <f t="shared" si="0"/>
        <v>0</v>
      </c>
    </row>
    <row r="19" spans="1:5" x14ac:dyDescent="0.25">
      <c r="A19" s="13"/>
      <c r="B19" s="6"/>
      <c r="C19" s="6"/>
      <c r="D19" s="14"/>
      <c r="E19" s="55">
        <f t="shared" si="0"/>
        <v>0</v>
      </c>
    </row>
    <row r="20" spans="1:5" x14ac:dyDescent="0.25">
      <c r="A20" s="79" t="s">
        <v>4</v>
      </c>
      <c r="B20" s="79"/>
      <c r="C20" s="79"/>
      <c r="D20" s="79"/>
      <c r="E20" s="55">
        <f>SUM(E3:E19)</f>
        <v>207</v>
      </c>
    </row>
    <row r="21" spans="1:5" x14ac:dyDescent="0.25">
      <c r="A21" s="79" t="s">
        <v>5</v>
      </c>
      <c r="B21" s="79"/>
      <c r="C21" s="79"/>
      <c r="D21" s="79"/>
      <c r="E21" s="79"/>
    </row>
    <row r="22" spans="1:5" x14ac:dyDescent="0.25">
      <c r="A22" s="13"/>
      <c r="B22" s="13">
        <v>1</v>
      </c>
      <c r="C22" s="6"/>
      <c r="D22" s="14"/>
      <c r="E22" s="55">
        <f>+C22*D22</f>
        <v>0</v>
      </c>
    </row>
    <row r="23" spans="1:5" x14ac:dyDescent="0.25">
      <c r="A23" s="13"/>
      <c r="B23" s="13">
        <v>2</v>
      </c>
      <c r="C23" s="6"/>
      <c r="D23" s="14"/>
      <c r="E23" s="55">
        <f t="shared" ref="E23:E24" si="1">+C23*D23</f>
        <v>0</v>
      </c>
    </row>
    <row r="24" spans="1:5" x14ac:dyDescent="0.25">
      <c r="A24" s="13"/>
      <c r="B24" s="13">
        <v>3</v>
      </c>
      <c r="C24" s="6"/>
      <c r="D24" s="14"/>
      <c r="E24" s="55">
        <f t="shared" si="1"/>
        <v>0</v>
      </c>
    </row>
    <row r="25" spans="1:5" x14ac:dyDescent="0.25">
      <c r="A25" s="79" t="s">
        <v>4</v>
      </c>
      <c r="B25" s="79"/>
      <c r="C25" s="79"/>
      <c r="D25" s="79"/>
      <c r="E25" s="55">
        <f>SUM(E22:E24)</f>
        <v>0</v>
      </c>
    </row>
    <row r="26" spans="1:5" ht="15.75" x14ac:dyDescent="0.25">
      <c r="A26" s="80" t="s">
        <v>6</v>
      </c>
      <c r="B26" s="80"/>
      <c r="C26" s="80"/>
      <c r="D26" s="80"/>
      <c r="E26" s="57">
        <f>+E20-E25</f>
        <v>207</v>
      </c>
    </row>
  </sheetData>
  <mergeCells count="6">
    <mergeCell ref="C1:D1"/>
    <mergeCell ref="A20:D20"/>
    <mergeCell ref="A21:E21"/>
    <mergeCell ref="A25:D25"/>
    <mergeCell ref="A26:D26"/>
    <mergeCell ref="A1:B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13</vt:i4>
      </vt:variant>
      <vt:variant>
        <vt:lpstr>Adlandırılmış Aralıklar</vt:lpstr>
      </vt:variant>
      <vt:variant>
        <vt:i4>1</vt:i4>
      </vt:variant>
    </vt:vector>
  </HeadingPairs>
  <TitlesOfParts>
    <vt:vector size="14" baseType="lpstr">
      <vt:lpstr>Kesif Cetveli</vt:lpstr>
      <vt:lpstr>15.120.1005</vt:lpstr>
      <vt:lpstr>15.125.1008</vt:lpstr>
      <vt:lpstr>15.150.1005 </vt:lpstr>
      <vt:lpstr>15.180.1003 </vt:lpstr>
      <vt:lpstr>15.160.1001</vt:lpstr>
      <vt:lpstr>15.160.1003 - 15.160.1004 </vt:lpstr>
      <vt:lpstr>15.205.1004-PA-1</vt:lpstr>
      <vt:lpstr>15.205.1004-PA-2</vt:lpstr>
      <vt:lpstr>ÖZEL POZ-01</vt:lpstr>
      <vt:lpstr>15.325.1007</vt:lpstr>
      <vt:lpstr>15.320.1001</vt:lpstr>
      <vt:lpstr>15.305.1215</vt:lpstr>
      <vt:lpstr>'Kesif Cetveli'!Yazdırma_Alanı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2021-11-20T08:00:19Z</dcterms:modified>
</cp:coreProperties>
</file>